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8DC2ED1-1EC2-40C6-99CB-AE98AABA750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2" r:id="rId1"/>
    <sheet name="Item" sheetId="6" r:id="rId2"/>
    <sheet name="ValueSelect" sheetId="4" r:id="rId3"/>
    <sheet name="Data" sheetId="3" r:id="rId4"/>
    <sheet name="EEC Orders" sheetId="7" r:id="rId5"/>
  </sheets>
  <definedNames>
    <definedName name="_xlnm._FilterDatabase" localSheetId="3" hidden="1">Data!$B$1:$S$1</definedName>
    <definedName name="_xlnm._FilterDatabase" localSheetId="2" hidden="1">ValueSelect!$D$1:$K$294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5" i="6" l="1"/>
  <c r="BJ5" i="6"/>
  <c r="BH5" i="6"/>
  <c r="BB5" i="6"/>
  <c r="BD5" i="6" s="1"/>
  <c r="AW5" i="6"/>
  <c r="AT5" i="6"/>
  <c r="AQ5" i="6"/>
  <c r="AO5" i="6"/>
  <c r="AM5" i="6"/>
  <c r="AJ5" i="6"/>
  <c r="AC5" i="6"/>
  <c r="AE5" i="6" s="1"/>
  <c r="AG5" i="6" s="1"/>
  <c r="AK5" i="6" s="1"/>
  <c r="BK3" i="6"/>
  <c r="BJ3" i="6"/>
  <c r="BH3" i="6"/>
  <c r="AW3" i="6"/>
  <c r="AT3" i="6"/>
  <c r="AQ3" i="6"/>
  <c r="AO3" i="6"/>
  <c r="AM3" i="6"/>
  <c r="AJ3" i="6"/>
  <c r="BB3" i="6" s="1"/>
  <c r="AC3" i="6"/>
  <c r="AE3" i="6" s="1"/>
  <c r="AG3" i="6" s="1"/>
  <c r="AJ4" i="6"/>
  <c r="BB4" i="6" s="1"/>
  <c r="BI4" i="6" s="1"/>
  <c r="AJ2" i="6"/>
  <c r="BB2" i="6" s="1"/>
  <c r="AE4" i="6"/>
  <c r="BK4" i="6"/>
  <c r="BJ4" i="6"/>
  <c r="BH4" i="6"/>
  <c r="AW4" i="6"/>
  <c r="AT4" i="6"/>
  <c r="AQ4" i="6"/>
  <c r="AO4" i="6"/>
  <c r="AM4" i="6"/>
  <c r="AC4" i="6"/>
  <c r="AK3" i="6" l="1"/>
  <c r="AX5" i="6"/>
  <c r="AY5" i="6" s="1"/>
  <c r="BD4" i="6"/>
  <c r="BI5" i="6"/>
  <c r="AX3" i="6"/>
  <c r="AY3" i="6"/>
  <c r="AZ3" i="6" s="1"/>
  <c r="BI3" i="6"/>
  <c r="BD3" i="6"/>
  <c r="AG4" i="6"/>
  <c r="AK4" i="6" s="1"/>
  <c r="AX4" i="6"/>
  <c r="AZ5" i="6" l="1"/>
  <c r="BG5" i="6"/>
  <c r="AY4" i="6"/>
  <c r="AZ4" i="6" s="1"/>
  <c r="BG3" i="6"/>
  <c r="AT2" i="6"/>
  <c r="BG4" i="6" l="1"/>
  <c r="BI2" i="6"/>
  <c r="BD2" i="6" l="1"/>
  <c r="BK2" i="6"/>
  <c r="BJ2" i="6"/>
  <c r="BH2" i="6"/>
  <c r="AO2" i="6"/>
  <c r="AM2" i="6"/>
  <c r="D8" i="2" l="1"/>
  <c r="AW2" i="6"/>
  <c r="AQ2" i="6"/>
  <c r="AC2" i="6"/>
  <c r="AX2" i="6" l="1"/>
  <c r="AE2" i="6"/>
  <c r="AG2" i="6" s="1"/>
  <c r="AK2" i="6" s="1"/>
  <c r="AY2" i="6" s="1"/>
  <c r="AZ2" i="6" l="1"/>
  <c r="BG2" i="6" l="1"/>
  <c r="D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59C092A3-2492-4ADC-BD89-4B4F9CC8C0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04C64B5-F3F5-4E31-9B2A-C300BAFBAB4A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G1" authorId="0" shapeId="0" xr:uid="{538ADBDE-19C2-4DA4-801B-2AAF910E4BC0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J1" authorId="0" shapeId="0" xr:uid="{39486E00-49F4-49E8-84CD-0D838EB95057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5BC33293-3686-424C-915D-E6CFD2E95A9C}">
      <text>
        <r>
          <rPr>
            <sz val="11"/>
            <rFont val="Calibri"/>
            <family val="2"/>
          </rPr>
          <t>[FOB Cost $ (Value)]</t>
        </r>
      </text>
    </comment>
    <comment ref="AM1" authorId="0" shapeId="0" xr:uid="{2177782B-6736-49CB-853E-30CCBA46D89B}">
      <text>
        <r>
          <rPr>
            <sz val="11"/>
            <rFont val="Calibri"/>
            <family val="2"/>
          </rPr>
          <t>[JLA DI Price]*[DA %]</t>
        </r>
      </text>
    </comment>
    <comment ref="AO1" authorId="0" shapeId="0" xr:uid="{DEF14902-C371-4DA7-AAD4-DF25C06DA0B3}">
      <text>
        <r>
          <rPr>
            <sz val="11"/>
            <rFont val="Calibri"/>
            <family val="2"/>
          </rPr>
          <t>[JLA DI Price]*[Rebate/Co-op %]</t>
        </r>
      </text>
    </comment>
    <comment ref="AQ1" authorId="0" shapeId="0" xr:uid="{BF779F32-FA83-4C84-8F2D-5DFB721BF0EC}">
      <text>
        <r>
          <rPr>
            <sz val="11"/>
            <rFont val="Calibri"/>
            <family val="2"/>
          </rPr>
          <t>[JLA DI Price]*[OOD %]</t>
        </r>
      </text>
    </comment>
    <comment ref="AT1" authorId="0" shapeId="0" xr:uid="{030406F1-4687-4F3C-9672-CEFB5B967C2B}">
      <text>
        <r>
          <rPr>
            <sz val="11"/>
            <rFont val="Calibri"/>
            <family val="2"/>
          </rPr>
          <t>[JLA DI Price]*[Load 1 %]</t>
        </r>
      </text>
    </comment>
    <comment ref="AW1" authorId="0" shapeId="0" xr:uid="{504CC7B9-EE7F-41AF-ACB4-A7553EF294A3}">
      <text>
        <r>
          <rPr>
            <sz val="11"/>
            <rFont val="Calibri"/>
            <family val="2"/>
          </rPr>
          <t>[JLA DI Price]*[Load 2 %]</t>
        </r>
      </text>
    </comment>
    <comment ref="AX1" authorId="0" shapeId="0" xr:uid="{1123CC6C-F64C-4BA4-8C0E-ABCFAE2103BF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Y1" authorId="0" shapeId="0" xr:uid="{7C85D231-5D3B-496B-B92D-2A6FCA45E5AB}">
      <text>
        <r>
          <rPr>
            <sz val="11"/>
            <rFont val="Calibri"/>
            <family val="2"/>
          </rPr>
          <t>[LDP Cost]+[Total Load $]</t>
        </r>
      </text>
    </comment>
    <comment ref="AZ1" authorId="0" shapeId="0" xr:uid="{D05EA83A-04E9-49BF-92DA-C2EA95D78B3D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BB1" authorId="0" shapeId="0" xr:uid="{ED017CE7-2FA3-46AD-B61C-786A0C442FEA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D1" authorId="0" shapeId="0" xr:uid="{AEA12155-174F-4F57-89C8-35C3ED24FF74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G1" authorId="0" shapeId="0" xr:uid="{ADA6A64C-322C-4D60-99F6-A217F326F5CE}">
      <text>
        <r>
          <rPr>
            <sz val="11"/>
            <rFont val="Calibri"/>
            <family val="2"/>
          </rPr>
          <t>[FOB with Loads $]*[Quantity]</t>
        </r>
      </text>
    </comment>
    <comment ref="BH1" authorId="0" shapeId="0" xr:uid="{EEDB5451-363B-48B0-9C65-4CC22E94CDBD}">
      <text>
        <r>
          <rPr>
            <sz val="11"/>
            <rFont val="Calibri"/>
            <family val="2"/>
          </rPr>
          <t>[JLA DI Price]*[Quantity]</t>
        </r>
      </text>
    </comment>
    <comment ref="BI1" authorId="0" shapeId="0" xr:uid="{61CCBE4E-4519-4FC8-BF71-11C968E5CC03}">
      <text>
        <r>
          <rPr>
            <sz val="11"/>
            <rFont val="Calibri"/>
            <family val="2"/>
          </rPr>
          <t>[ELC]*[Quantity]</t>
        </r>
      </text>
    </comment>
    <comment ref="BJ1" authorId="0" shapeId="0" xr:uid="{9539CDE9-81BB-4F85-AAEA-9868294569F8}">
      <text>
        <r>
          <rPr>
            <sz val="11"/>
            <rFont val="Calibri"/>
            <family val="2"/>
          </rPr>
          <t>[JLA DI Price]*[Quantity]*0.1</t>
        </r>
      </text>
    </comment>
    <comment ref="BK1" authorId="0" shapeId="0" xr:uid="{F0A11E0D-BFB3-4416-BB79-8DDE59249526}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<sst xmlns="http://schemas.openxmlformats.org/spreadsheetml/2006/main" count="850" uniqueCount="681">
  <si>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</si>
  <si>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</si>
  <si>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</si>
  <si>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</si>
  <si>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</si>
  <si>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</si>
  <si>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</si>
  <si>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</si>
  <si>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</si>
  <si>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</si>
  <si>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</si>
  <si>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</si>
  <si>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</si>
  <si>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</si>
  <si>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</si>
  <si>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</si>
  <si>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</si>
  <si>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</si>
  <si>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</si>
  <si>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</si>
  <si>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</si>
  <si>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</si>
  <si>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</si>
  <si>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</si>
  <si>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</si>
  <si>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</si>
  <si>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</si>
  <si>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</si>
  <si>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</si>
  <si>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</si>
  <si>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</si>
  <si>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</si>
  <si>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</si>
  <si>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</si>
  <si>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</si>
  <si>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</si>
  <si>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</si>
  <si>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</si>
  <si>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</si>
  <si>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</si>
  <si>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</si>
  <si>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</si>
  <si>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</si>
  <si>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</si>
  <si>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</si>
  <si>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</si>
  <si>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</si>
  <si>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</si>
  <si>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</si>
  <si>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</si>
  <si>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</si>
  <si>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</si>
  <si>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</si>
  <si>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</si>
  <si>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</si>
  <si>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</si>
  <si>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</si>
  <si>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</si>
  <si>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</si>
  <si>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</si>
  <si>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</si>
  <si>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</si>
  <si>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</si>
  <si>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</si>
  <si>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</si>
  <si>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</si>
  <si>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</si>
  <si>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</si>
  <si>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</si>
  <si>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</si>
  <si>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</si>
  <si>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</si>
  <si>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</si>
  <si>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</si>
  <si>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</si>
  <si>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</si>
  <si>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</si>
  <si>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</si>
  <si>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</si>
  <si>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</si>
  <si>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</si>
  <si>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Beall's Outlet Stores, Inc.</t>
  </si>
  <si>
    <t>Burlington Coat Factory</t>
  </si>
  <si>
    <t>DOLLAR GENERAL CORP. (DI)</t>
  </si>
  <si>
    <t>Fred Meyer Stores DI</t>
  </si>
  <si>
    <t>JLA Home</t>
  </si>
  <si>
    <t>TAR HEEL (FAMILY DOLL-DI)</t>
  </si>
  <si>
    <t>India</t>
  </si>
  <si>
    <t>Pakistan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</si>
  <si>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</si>
  <si>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</si>
  <si>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</si>
  <si>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</si>
  <si>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</si>
  <si>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</si>
  <si>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</si>
  <si>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</si>
  <si>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Dollar General</t>
  </si>
  <si>
    <t>Family Dollar</t>
  </si>
  <si>
    <t>Fred Meyer</t>
  </si>
  <si>
    <t>Natori</t>
  </si>
  <si>
    <t>AMAZON</t>
  </si>
  <si>
    <t>Target</t>
  </si>
  <si>
    <t>Customer Code</t>
  </si>
  <si>
    <t>Customer Name</t>
  </si>
  <si>
    <t>ALDIDI</t>
  </si>
  <si>
    <t>Amazon</t>
  </si>
  <si>
    <t>BEALLS</t>
  </si>
  <si>
    <t>BLTNCOAT</t>
  </si>
  <si>
    <t>DOLGEN-DI</t>
  </si>
  <si>
    <t>FREDMEYERDI</t>
  </si>
  <si>
    <t>JLA</t>
  </si>
  <si>
    <t>Sleep Number</t>
  </si>
  <si>
    <t>TARHEEL</t>
  </si>
  <si>
    <t>Walmart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</si>
  <si>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</si>
  <si>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</si>
  <si>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</si>
  <si>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</si>
  <si>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</si>
  <si>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</si>
  <si>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</si>
  <si>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</si>
  <si>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</si>
  <si>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</si>
  <si>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</si>
  <si>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</si>
  <si>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</si>
  <si>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</si>
  <si>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</si>
  <si>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</si>
  <si>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</si>
  <si>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</si>
  <si>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</si>
  <si>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</si>
  <si>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</si>
  <si>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</si>
  <si>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</si>
  <si>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</si>
  <si>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</si>
  <si>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</si>
  <si>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</si>
  <si>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</si>
  <si>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</si>
  <si>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</si>
  <si>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</si>
  <si>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</si>
  <si>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</si>
  <si>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</si>
  <si>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</si>
  <si>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</si>
  <si>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</si>
  <si>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</si>
  <si>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</si>
  <si>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</si>
  <si>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</si>
  <si>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</si>
  <si>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</si>
  <si>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</si>
  <si>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</si>
  <si>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</si>
  <si>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</si>
  <si>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</si>
  <si>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</si>
  <si>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</si>
  <si>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</si>
  <si>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</si>
  <si>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</si>
  <si>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</si>
  <si>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</si>
  <si>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</si>
  <si>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</si>
  <si>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</si>
  <si>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</si>
  <si>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</si>
  <si>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</si>
  <si>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</si>
  <si>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</si>
  <si>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</si>
  <si>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</si>
  <si>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</si>
  <si>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</si>
  <si>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</si>
  <si>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</si>
  <si>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</si>
  <si>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</si>
  <si>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</si>
  <si>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</si>
  <si>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</si>
  <si>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</si>
  <si>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</si>
  <si>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</si>
  <si>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</si>
  <si>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</si>
  <si>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</si>
  <si>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</si>
  <si>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</si>
  <si>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</si>
  <si>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</si>
  <si>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</si>
  <si>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</si>
  <si>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</si>
  <si>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</si>
  <si>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</si>
  <si>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</si>
  <si>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</si>
  <si>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</si>
  <si>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</si>
  <si>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</si>
  <si>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</si>
  <si>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</si>
  <si>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</si>
  <si>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</si>
  <si>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</si>
  <si>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</si>
  <si>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</si>
  <si>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</si>
  <si>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</si>
  <si>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</si>
  <si>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</si>
  <si>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</si>
  <si>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</si>
  <si>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</si>
  <si>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</si>
  <si>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</si>
  <si>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</si>
  <si>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</si>
  <si>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</si>
  <si>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</si>
  <si>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</si>
  <si>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</si>
  <si>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</si>
  <si>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</si>
  <si>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</si>
  <si>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</si>
  <si>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</si>
  <si>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</si>
  <si>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</si>
  <si>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</si>
  <si>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</si>
  <si>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</si>
  <si>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</si>
  <si>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</si>
  <si>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</si>
  <si>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</si>
  <si>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</si>
  <si>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</si>
  <si>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</si>
  <si>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</si>
  <si>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</si>
  <si>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</si>
  <si>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</si>
  <si>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</si>
  <si>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</si>
  <si>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</si>
  <si>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</si>
  <si>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</si>
  <si>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</si>
  <si>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</si>
  <si>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</si>
  <si>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</si>
  <si>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</si>
  <si>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</si>
  <si>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</si>
  <si>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</si>
  <si>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</si>
  <si>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</si>
  <si>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</si>
  <si>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</si>
  <si>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</si>
  <si>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</si>
  <si>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</si>
  <si>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</si>
  <si>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</si>
  <si>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</si>
  <si>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</si>
  <si>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</si>
  <si>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</si>
  <si>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</si>
  <si>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</si>
  <si>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</si>
  <si>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</si>
  <si>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</si>
  <si>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</si>
  <si>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</si>
  <si>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</si>
  <si>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</si>
  <si>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</si>
  <si>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</si>
  <si>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</si>
  <si>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</si>
  <si>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</si>
  <si>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</si>
  <si>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</si>
  <si>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</si>
  <si>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</si>
  <si>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</si>
  <si>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</si>
  <si>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</si>
  <si>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</si>
  <si>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</si>
  <si>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</si>
  <si>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</si>
  <si>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</si>
  <si>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</si>
  <si>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</si>
  <si>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</si>
  <si>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</si>
  <si>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</si>
  <si>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</si>
  <si>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</si>
  <si>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</si>
  <si>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</si>
  <si>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</si>
  <si>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</si>
  <si>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</si>
  <si>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</si>
  <si>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</si>
  <si>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</si>
  <si>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</si>
  <si>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</si>
  <si>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</si>
  <si>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</si>
  <si>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</si>
  <si>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</si>
  <si>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</si>
  <si>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</si>
  <si>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</si>
  <si>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</si>
  <si>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</si>
  <si>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</si>
  <si>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</si>
  <si>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</si>
  <si>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</si>
  <si>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</si>
  <si>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</si>
  <si>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</si>
  <si>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</si>
  <si>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</si>
  <si>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</si>
  <si>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</si>
  <si>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</si>
  <si>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</si>
  <si>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</si>
  <si>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</si>
  <si>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</si>
  <si>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</si>
  <si>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</si>
  <si>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</si>
  <si>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</si>
  <si>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</si>
  <si>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</si>
  <si>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</si>
  <si>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</si>
  <si>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</si>
  <si>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</si>
  <si>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</si>
  <si>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</si>
  <si>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</si>
  <si>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</si>
  <si>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</si>
  <si>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</si>
  <si>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</si>
  <si>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</si>
  <si>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</si>
  <si>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</si>
  <si>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</si>
  <si>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</si>
  <si>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</si>
  <si>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</si>
  <si>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</si>
  <si>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</si>
  <si>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</si>
  <si>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</si>
  <si>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</si>
  <si>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</si>
  <si>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</si>
  <si>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</si>
  <si>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</si>
  <si>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</si>
  <si>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India Office</t>
  </si>
  <si>
    <t>Pakistan Office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</si>
  <si>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</si>
  <si>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</si>
  <si>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</si>
  <si>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</si>
  <si>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</si>
  <si>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</si>
  <si>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</si>
  <si>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</si>
  <si>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</si>
  <si>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</si>
  <si>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</si>
  <si>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</si>
  <si>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</si>
  <si>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</si>
  <si>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</si>
  <si>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</si>
  <si>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</si>
  <si>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</si>
  <si>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</si>
  <si>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</si>
  <si>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</si>
  <si>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</si>
  <si>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</si>
  <si>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</si>
  <si>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</si>
  <si>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</si>
  <si>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</si>
  <si>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</si>
  <si>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</si>
  <si>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</si>
  <si>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</si>
  <si>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</si>
  <si>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</si>
  <si>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</si>
  <si>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</si>
  <si>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</si>
  <si>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</si>
  <si>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</si>
  <si>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</si>
  <si>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</si>
  <si>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</si>
  <si>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</si>
  <si>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</si>
  <si>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</si>
  <si>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</si>
  <si>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</si>
  <si>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</si>
  <si>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</si>
  <si>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</si>
  <si>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</si>
  <si>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</si>
  <si>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</si>
  <si>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</si>
  <si>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NHA</t>
  </si>
  <si>
    <t>KRC</t>
  </si>
  <si>
    <t>CHA</t>
  </si>
  <si>
    <t>Departure Port</t>
  </si>
  <si>
    <t>Karachi,Pakistan</t>
  </si>
  <si>
    <t>Mumbai,India</t>
  </si>
  <si>
    <t>Mundra, India</t>
  </si>
  <si>
    <t>Nhava Sheva,India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</si>
  <si>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</si>
  <si>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</si>
  <si>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</si>
  <si>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</si>
  <si>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</si>
  <si>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</si>
  <si>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</si>
  <si>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</si>
  <si>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</si>
  <si>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</si>
  <si>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</si>
  <si>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Wal-Mart Mexico</t>
  </si>
  <si>
    <t>MUD</t>
  </si>
  <si>
    <t>BATH ACCESSORIES(71)</t>
  </si>
  <si>
    <t>BATH TOWEL(73)</t>
  </si>
  <si>
    <t>Lzmir, Turkey</t>
  </si>
  <si>
    <t>AFROZE TEXTILE INDUSTRIES (PRIVATE) LTD</t>
  </si>
  <si>
    <t>AL KARAM TOWEL INDUSTRIES PVT. LTD.</t>
  </si>
  <si>
    <t>ALOK INDUSTRIES LTD.</t>
  </si>
  <si>
    <t>DENIZLI RATEKS TEKSTİL SAN. VE TIC. A.S.</t>
  </si>
  <si>
    <t>KAPOOR INDUSTRIES LTD.</t>
  </si>
  <si>
    <t>KRUSHNA COTEX PVT. LTD.</t>
  </si>
  <si>
    <t>T.C. TERRYTEX LTD.</t>
  </si>
  <si>
    <t>Trident Limited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</si>
  <si>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</si>
  <si>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</si>
  <si>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</si>
  <si>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</si>
  <si>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</si>
  <si>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</si>
  <si>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</si>
  <si>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</si>
  <si>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</si>
  <si>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</si>
  <si>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</si>
  <si>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</si>
  <si>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</si>
  <si>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</si>
  <si>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Joseph Sadony</t>
  </si>
  <si>
    <t>Turkey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</si>
  <si>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</si>
  <si>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</si>
  <si>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</si>
  <si>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</si>
  <si>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</si>
  <si>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</si>
  <si>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</si>
  <si>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</si>
  <si>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</si>
  <si>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</si>
  <si>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</si>
  <si>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</si>
  <si>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</si>
  <si>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</si>
  <si>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</si>
  <si>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</si>
  <si>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</si>
  <si>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</si>
  <si>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</si>
  <si>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</si>
  <si>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</si>
  <si>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</si>
  <si>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</si>
  <si>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</si>
  <si>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</si>
  <si>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</si>
  <si>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</si>
  <si>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</si>
  <si>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</si>
  <si>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</si>
  <si>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</si>
  <si>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</si>
  <si>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</si>
  <si>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</si>
  <si>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Container Volume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</si>
  <si>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</si>
  <si>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</si>
  <si>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</si>
  <si>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</si>
  <si>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</si>
  <si>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</si>
  <si>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Beallsstore</t>
  </si>
  <si>
    <t>BLKPBV</t>
  </si>
  <si>
    <t>FREDMEYER</t>
  </si>
  <si>
    <t>SAM'S BRAZIL</t>
  </si>
  <si>
    <t>KROGERDI</t>
  </si>
  <si>
    <t>WALMARTMEX</t>
    <phoneticPr fontId="21" type="noConversion"/>
  </si>
  <si>
    <t>Beall's Department Stores, Inc 02</t>
  </si>
  <si>
    <t>BELK PRIVATE BRAND VENDOR</t>
  </si>
  <si>
    <t>Fred Meyer Stores</t>
  </si>
  <si>
    <t>Sam's Brazil</t>
  </si>
  <si>
    <t>The Kroger Co. DI</t>
  </si>
  <si>
    <t>Belk</t>
  </si>
  <si>
    <t>Sam's Club</t>
  </si>
  <si>
    <t>Kroger</t>
  </si>
  <si>
    <t>Turkey Office</t>
  </si>
  <si>
    <t>Shawn Shao</t>
  </si>
  <si>
    <t>Julliette Qu</t>
  </si>
  <si>
    <t>IZ</t>
  </si>
  <si>
    <t>MXC</t>
  </si>
  <si>
    <t>BATH TOWEL</t>
  </si>
  <si>
    <t>BATH ACCESSORIES</t>
  </si>
  <si>
    <t>Charleston,India</t>
  </si>
  <si>
    <t>Mersin,Turkey</t>
  </si>
  <si>
    <t>Towel</t>
  </si>
  <si>
    <t>2025 Towel JLA Ecomm</t>
  </si>
  <si>
    <t>2025 Towel DI</t>
  </si>
  <si>
    <t>2025 Towel Domestic</t>
  </si>
  <si>
    <t>AHMED FINE TEXTILE MILLS LTD.</t>
  </si>
  <si>
    <t>DOK-SAN DENIZLI DOKUMA SAN VE TIC. AS.</t>
  </si>
  <si>
    <t>KAMAL MILLS (PRIVATE) LIMITED</t>
  </si>
  <si>
    <t>NANDAN TERRY LIMITED</t>
  </si>
  <si>
    <t>Nandan Terry Pvt. Ltd.</t>
  </si>
  <si>
    <t>SANKO DIS TICARET A.S</t>
  </si>
  <si>
    <t>6302.60.0020</t>
  </si>
  <si>
    <t>Fabrication</t>
  </si>
  <si>
    <t>Customer Item#</t>
  </si>
  <si>
    <t>Load 2</t>
  </si>
  <si>
    <t>Load 2 %</t>
  </si>
  <si>
    <t>Load 2 $</t>
  </si>
  <si>
    <t>Total Quantity</t>
  </si>
  <si>
    <t>Rebate/Co-op %</t>
  </si>
  <si>
    <t>Rebate/Co-op $</t>
  </si>
  <si>
    <t>OOD %</t>
  </si>
  <si>
    <t>OOD $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</si>
  <si>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</si>
  <si>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</si>
  <si>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</si>
  <si>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</si>
  <si>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</si>
  <si>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</si>
  <si>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</si>
  <si>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</si>
  <si>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ZPP (POE Shipments)</t>
  </si>
  <si>
    <t>Additional Customer</t>
  </si>
  <si>
    <t>Compressed/Knocked Down</t>
  </si>
  <si>
    <t>Additional Customer Item#</t>
  </si>
  <si>
    <t>Additional Customer Price</t>
  </si>
  <si>
    <t xml:space="preserve">                                                                                  2025 Towel DI Commitment Sheet</t>
  </si>
  <si>
    <t>Ship To Location 1</t>
  </si>
  <si>
    <t>Ship To Location 2</t>
  </si>
  <si>
    <t>Super Big: ≥ 200K</t>
  </si>
  <si>
    <t>Big: 100K - 200K</t>
  </si>
  <si>
    <t>Medium: 50K -100K</t>
  </si>
  <si>
    <t>Small: &lt; 50K</t>
  </si>
  <si>
    <t>Interiors By Design</t>
  </si>
  <si>
    <t>Casual Classics</t>
    <phoneticPr fontId="27" type="noConversion"/>
  </si>
  <si>
    <t>Mini ribbed</t>
    <phoneticPr fontId="27" type="noConversion"/>
  </si>
  <si>
    <t>25x50" 330gsm 7.0lb/dz
15x25" 330gsm 2.1lb/dz
12x12" 330gsm 0.8lb/dz</t>
    <phoneticPr fontId="27" type="noConversion"/>
  </si>
  <si>
    <t>Veiled Rose</t>
    <phoneticPr fontId="27" type="noConversion"/>
  </si>
  <si>
    <t>TBD</t>
    <phoneticPr fontId="27" type="noConversion"/>
  </si>
  <si>
    <t>Estate Blue</t>
    <phoneticPr fontId="27" type="noConversion"/>
  </si>
  <si>
    <t>Mistietoe</t>
    <phoneticPr fontId="27" type="noConversion"/>
  </si>
  <si>
    <t>Ice Water</t>
    <phoneticPr fontId="27" type="noConversion"/>
  </si>
  <si>
    <t>Customer Sku</t>
    <phoneticPr fontId="2" type="noConversion"/>
  </si>
  <si>
    <t>Item#</t>
  </si>
  <si>
    <t>UPC#</t>
  </si>
  <si>
    <t>Size</t>
  </si>
  <si>
    <t>Quantity</t>
  </si>
  <si>
    <t>Case Pack</t>
    <phoneticPr fontId="28" type="noConversion"/>
  </si>
  <si>
    <t>Ship Date</t>
    <phoneticPr fontId="28" type="noConversion"/>
  </si>
  <si>
    <t>EEC po#</t>
    <phoneticPr fontId="28" type="noConversion"/>
  </si>
  <si>
    <t>DG73-393</t>
  </si>
  <si>
    <t>022164614299</t>
  </si>
  <si>
    <t>Grey</t>
    <phoneticPr fontId="27" type="noConversion"/>
  </si>
  <si>
    <t>Chevron</t>
    <phoneticPr fontId="27" type="noConversion"/>
  </si>
  <si>
    <t>DGDI-250411</t>
    <phoneticPr fontId="27" type="noConversion"/>
  </si>
  <si>
    <t>DG73-394</t>
  </si>
  <si>
    <t>022164614305</t>
  </si>
  <si>
    <t>White</t>
    <phoneticPr fontId="27" type="noConversion"/>
  </si>
  <si>
    <t>Chveron</t>
    <phoneticPr fontId="27" type="noConversion"/>
  </si>
  <si>
    <t>DG73-395</t>
  </si>
  <si>
    <t>022164614312</t>
  </si>
  <si>
    <t>Blue</t>
    <phoneticPr fontId="27" type="noConversion"/>
  </si>
  <si>
    <t>DG73-396</t>
  </si>
  <si>
    <t>022164614329</t>
  </si>
  <si>
    <t>Tan</t>
    <phoneticPr fontId="27" type="noConversion"/>
  </si>
  <si>
    <t>DG73-397</t>
  </si>
  <si>
    <t>022164614336</t>
  </si>
  <si>
    <t>25x50" 300gsm 6.4lb/dz
15x25" 300gsm 1.9lb/dz
12x12" 300gsm 0.7lb/dz</t>
    <phoneticPr fontId="27" type="noConversion"/>
  </si>
  <si>
    <t>Checked</t>
    <phoneticPr fontId="27" type="noConversion"/>
  </si>
  <si>
    <t>DGDI-250412</t>
    <phoneticPr fontId="27" type="noConversion"/>
  </si>
  <si>
    <t>DG73-398</t>
  </si>
  <si>
    <t>022164614343</t>
  </si>
  <si>
    <t>DG73-399</t>
  </si>
  <si>
    <t>022164614350</t>
  </si>
  <si>
    <t>DG73-400</t>
  </si>
  <si>
    <t>022164614367</t>
  </si>
  <si>
    <t>E&amp;E Item#</t>
    <phoneticPr fontId="27" type="noConversion"/>
  </si>
  <si>
    <t>DG73-401</t>
  </si>
  <si>
    <t>022164633320</t>
  </si>
  <si>
    <t>Charcoal</t>
    <phoneticPr fontId="27" type="noConversion"/>
  </si>
  <si>
    <t>DGDI-250625</t>
    <phoneticPr fontId="27" type="noConversion"/>
  </si>
  <si>
    <t>DG73-402</t>
  </si>
  <si>
    <t>022164633337</t>
  </si>
  <si>
    <t>Seafoam</t>
    <phoneticPr fontId="27" type="noConversion"/>
  </si>
  <si>
    <t>DGDI-250928</t>
    <phoneticPr fontId="27" type="noConversion"/>
  </si>
  <si>
    <t>DG73-403</t>
  </si>
  <si>
    <t>022164664607</t>
  </si>
  <si>
    <t>DG73-404</t>
  </si>
  <si>
    <t>022164664614</t>
  </si>
  <si>
    <t>DG73-405</t>
  </si>
  <si>
    <t>022164664621</t>
  </si>
  <si>
    <t>DG73-406</t>
  </si>
  <si>
    <t>022164664638</t>
  </si>
  <si>
    <t>DGDI-250929</t>
  </si>
  <si>
    <t>DGDI-250930</t>
  </si>
  <si>
    <t>DGDI-250931</t>
  </si>
  <si>
    <t>Trim</t>
  </si>
  <si>
    <t>UCCPM Price</t>
  </si>
  <si>
    <t>Packaging</t>
  </si>
  <si>
    <t>Estimated Retailer LDP Cost</t>
  </si>
  <si>
    <t>Port</t>
  </si>
  <si>
    <t>COO</t>
  </si>
  <si>
    <t>Vendor</t>
  </si>
  <si>
    <t>NHAVA SHEVA</t>
  </si>
  <si>
    <t>Alok</t>
  </si>
  <si>
    <t>WALMARTPR</t>
  </si>
  <si>
    <t>Wal-Mart Puerto Rico</t>
  </si>
  <si>
    <t>Solid Holiday Towels</t>
  </si>
  <si>
    <t>Solid Holiday</t>
  </si>
  <si>
    <t>100% Cotton</t>
  </si>
  <si>
    <t>Solid Dyed Dobby Terry Towel
100% Cotton
Pile: 1/16 RS LT
Ground: 2/20's RS
Weft: 1/14's RS
438gsm</t>
  </si>
  <si>
    <t>Tyvek Label, U Card, Regular Carton</t>
  </si>
  <si>
    <t>JLA POE Price</t>
  </si>
  <si>
    <t>PRSJU</t>
  </si>
  <si>
    <t>Green</t>
    <phoneticPr fontId="27" type="noConversion"/>
  </si>
  <si>
    <t>Red</t>
    <phoneticPr fontId="27" type="noConversion"/>
  </si>
  <si>
    <t>Solid Dyed Dobby Terry Towel
100% Cotton
Pile: 1/16 RS LT
Ground: 2/20's RS
Weft: 1/14's RS
438gsm</t>
    <phoneticPr fontId="27" type="noConversion"/>
  </si>
  <si>
    <t>1 Bath Towel 27"W x 52"L</t>
    <phoneticPr fontId="27" type="noConversion"/>
  </si>
  <si>
    <t>1 Bath Towel 27"W x 52"L</t>
    <phoneticPr fontId="27" type="noConversion"/>
  </si>
  <si>
    <t>1 Hand Towel 16"W x 26"L</t>
    <phoneticPr fontId="27" type="noConversion"/>
  </si>
  <si>
    <t xml:space="preserve">
100% Cotton Holiday SolidBath Towel</t>
    <phoneticPr fontId="27" type="noConversion"/>
  </si>
  <si>
    <t xml:space="preserve"> Bath Towel </t>
    <phoneticPr fontId="27" type="noConversion"/>
  </si>
  <si>
    <t>WMPR73-0456</t>
    <phoneticPr fontId="27" type="noConversion"/>
  </si>
  <si>
    <t>WMPR73-0457</t>
  </si>
  <si>
    <t>WMPR73-0458</t>
  </si>
  <si>
    <t>WMPR73-0459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</si>
</sst>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0.0%"/>
    <numFmt numFmtId="181" formatCode="[$-409]dd/mmm/yy;@"/>
    <numFmt numFmtId="182" formatCode="0.0"/>
    <numFmt numFmtId="183" formatCode="\$#,##0.00;\-\$#,##0.00"/>
    <numFmt numFmtId="184" formatCode="_(* #,##0_);_(* \(#,##0\);_(* &quot;-&quot;??_);_(@_)"/>
    <numFmt numFmtId="187" formatCode="[$$-409]#,##0.00_);\([$$-409]#,##0.00\)"/>
    <numFmt numFmtId="188" formatCode="0.000"/>
    <numFmt numFmtId="189" formatCode="mm/dd/yy;@"/>
    <numFmt numFmtId="190" formatCode="0_ "/>
    <numFmt numFmtId="191" formatCode="[$￥-804]#,##0.00;[Red][$￥-804]#,##0.00"/>
    <numFmt numFmtId="192" formatCode="0_);[Red]\(0\)"/>
    <numFmt numFmtId="193" formatCode="_([$$-409]* #,##0.00_);_([$$-409]* \(#,##0.00\);_([$$-409]* &quot;-&quot;??_);_(@_)"/>
    <numFmt numFmtId="194" formatCode="&quot;$&quot;#,##0.000"/>
  </numFmts>
  <fonts count="39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b/>
      <sz val="8"/>
      <name val="微软雅黑"/>
      <family val="2"/>
      <charset val="134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indexed="8"/>
      <name val="Arial"/>
      <family val="2"/>
    </font>
    <font>
      <b/>
      <sz val="10"/>
      <color indexed="12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color indexed="8"/>
      <name val="Calibri"/>
      <family val="2"/>
    </font>
    <font>
      <b/>
      <sz val="11"/>
      <color indexed="12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" fillId="0" borderId="0"/>
    <xf numFmtId="181" fontId="6" fillId="0" borderId="0"/>
    <xf numFmtId="187" fontId="6" fillId="0" borderId="0"/>
    <xf numFmtId="187" fontId="6" fillId="0" borderId="0"/>
    <xf numFmtId="0" fontId="6" fillId="0" borderId="0"/>
    <xf numFmtId="0" fontId="25" fillId="0" borderId="0"/>
    <xf numFmtId="0" fontId="1" fillId="0" borderId="0">
      <alignment vertical="center"/>
    </xf>
    <xf numFmtId="0" fontId="1" fillId="0" borderId="0">
      <alignment vertical="center"/>
    </xf>
  </cellStyleXfs>
  <cellXfs count="192">
    <xf numFmtId="0" fontId="0" fillId="0" borderId="0" xfId="0"/>
    <xf numFmtId="9" fontId="0" fillId="0" borderId="0" xfId="0" applyNumberFormat="1"/>
    <xf numFmtId="0" fontId="8" fillId="0" borderId="0" xfId="0" applyFont="1"/>
    <xf numFmtId="0" fontId="5" fillId="0" borderId="0" xfId="0" applyFont="1"/>
    <xf numFmtId="0" fontId="9" fillId="0" borderId="0" xfId="2" applyFont="1" applyProtection="1">
      <protection locked="0"/>
    </xf>
    <xf numFmtId="0" fontId="10" fillId="0" borderId="0" xfId="2" applyFont="1" applyProtection="1">
      <protection locked="0"/>
    </xf>
    <xf numFmtId="0" fontId="6" fillId="0" borderId="0" xfId="3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78" fontId="6" fillId="0" borderId="0" xfId="3" applyNumberFormat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0" fontId="6" fillId="0" borderId="1" xfId="3" applyBorder="1" applyAlignment="1" applyProtection="1">
      <alignment horizontal="left"/>
      <protection locked="0"/>
    </xf>
    <xf numFmtId="0" fontId="6" fillId="0" borderId="0" xfId="3" applyAlignment="1" applyProtection="1">
      <alignment horizontal="center"/>
      <protection locked="0"/>
    </xf>
    <xf numFmtId="0" fontId="6" fillId="0" borderId="0" xfId="3" applyAlignment="1" applyProtection="1">
      <alignment horizontal="center" vertical="center" wrapText="1"/>
      <protection locked="0"/>
    </xf>
    <xf numFmtId="9" fontId="6" fillId="0" borderId="0" xfId="3" applyNumberFormat="1" applyAlignment="1" applyProtection="1">
      <alignment horizontal="center" wrapText="1"/>
      <protection locked="0"/>
    </xf>
    <xf numFmtId="0" fontId="16" fillId="0" borderId="0" xfId="3" applyFont="1" applyAlignment="1" applyProtection="1">
      <alignment horizontal="left"/>
      <protection locked="0"/>
    </xf>
    <xf numFmtId="0" fontId="14" fillId="5" borderId="1" xfId="2" applyFont="1" applyFill="1" applyBorder="1" applyAlignment="1" applyProtection="1">
      <alignment horizontal="left"/>
      <protection locked="0"/>
    </xf>
    <xf numFmtId="0" fontId="16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9" fontId="6" fillId="0" borderId="0" xfId="3" applyNumberFormat="1" applyAlignment="1" applyProtection="1">
      <alignment horizontal="center"/>
      <protection locked="0"/>
    </xf>
    <xf numFmtId="9" fontId="12" fillId="0" borderId="0" xfId="3" applyNumberFormat="1" applyFont="1" applyAlignment="1" applyProtection="1">
      <alignment horizontal="center" wrapText="1"/>
      <protection locked="0"/>
    </xf>
    <xf numFmtId="9" fontId="13" fillId="0" borderId="0" xfId="3" applyNumberFormat="1" applyFont="1" applyAlignment="1">
      <alignment horizontal="center" wrapText="1"/>
    </xf>
    <xf numFmtId="0" fontId="6" fillId="0" borderId="0" xfId="3" applyAlignment="1">
      <alignment horizontal="left"/>
    </xf>
    <xf numFmtId="0" fontId="6" fillId="0" borderId="0" xfId="3" applyAlignment="1">
      <alignment horizontal="left" wrapText="1"/>
    </xf>
    <xf numFmtId="178" fontId="6" fillId="0" borderId="0" xfId="3" applyNumberFormat="1" applyAlignment="1">
      <alignment horizontal="left"/>
    </xf>
    <xf numFmtId="0" fontId="16" fillId="0" borderId="0" xfId="3" applyFont="1"/>
    <xf numFmtId="14" fontId="16" fillId="0" borderId="0" xfId="3" applyNumberFormat="1" applyFont="1"/>
    <xf numFmtId="0" fontId="16" fillId="0" borderId="0" xfId="3" applyFont="1" applyAlignment="1">
      <alignment wrapText="1"/>
    </xf>
    <xf numFmtId="178" fontId="16" fillId="0" borderId="0" xfId="3" applyNumberFormat="1" applyFont="1" applyAlignment="1">
      <alignment horizontal="left"/>
    </xf>
    <xf numFmtId="0" fontId="17" fillId="5" borderId="1" xfId="3" applyFont="1" applyFill="1" applyBorder="1" applyAlignment="1" applyProtection="1">
      <alignment horizontal="left"/>
      <protection locked="0"/>
    </xf>
    <xf numFmtId="9" fontId="6" fillId="0" borderId="0" xfId="3" applyNumberFormat="1" applyAlignment="1" applyProtection="1">
      <alignment horizontal="center" vertical="center" wrapText="1"/>
      <protection locked="0"/>
    </xf>
    <xf numFmtId="0" fontId="6" fillId="0" borderId="0" xfId="3"/>
    <xf numFmtId="14" fontId="6" fillId="0" borderId="0" xfId="3" applyNumberFormat="1"/>
    <xf numFmtId="0" fontId="6" fillId="0" borderId="0" xfId="3" applyAlignment="1">
      <alignment wrapText="1"/>
    </xf>
    <xf numFmtId="0" fontId="16" fillId="0" borderId="0" xfId="3" applyFont="1" applyAlignment="1">
      <alignment horizontal="right" wrapText="1"/>
    </xf>
    <xf numFmtId="0" fontId="15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/>
    <xf numFmtId="0" fontId="14" fillId="0" borderId="1" xfId="2" applyFont="1" applyBorder="1" applyAlignment="1" applyProtection="1">
      <alignment horizontal="left"/>
      <protection locked="0"/>
    </xf>
    <xf numFmtId="0" fontId="14" fillId="0" borderId="1" xfId="2" applyFont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15" fillId="0" borderId="0" xfId="2" applyFont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 vertical="center"/>
      <protection locked="0"/>
    </xf>
    <xf numFmtId="0" fontId="14" fillId="4" borderId="1" xfId="2" applyFont="1" applyFill="1" applyBorder="1" applyAlignment="1" applyProtection="1">
      <alignment horizontal="left" vertical="center"/>
      <protection locked="0"/>
    </xf>
    <xf numFmtId="0" fontId="6" fillId="0" borderId="1" xfId="3" applyBorder="1" applyAlignment="1" applyProtection="1">
      <alignment horizontal="left" vertical="center"/>
      <protection locked="0"/>
    </xf>
    <xf numFmtId="0" fontId="6" fillId="0" borderId="0" xfId="3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6" fillId="0" borderId="0" xfId="3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178" fontId="6" fillId="0" borderId="0" xfId="3" applyNumberForma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4" fillId="5" borderId="1" xfId="2" applyFont="1" applyFill="1" applyBorder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vertical="center"/>
      <protection locked="0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 wrapText="1"/>
    </xf>
    <xf numFmtId="0" fontId="14" fillId="0" borderId="5" xfId="2" applyFont="1" applyBorder="1" applyAlignment="1" applyProtection="1">
      <alignment horizontal="left"/>
      <protection locked="0"/>
    </xf>
    <xf numFmtId="0" fontId="15" fillId="0" borderId="6" xfId="2" applyFont="1" applyBorder="1" applyAlignment="1" applyProtection="1">
      <alignment horizontal="left"/>
      <protection locked="0"/>
    </xf>
    <xf numFmtId="0" fontId="14" fillId="0" borderId="6" xfId="2" applyFont="1" applyBorder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0" fontId="19" fillId="0" borderId="1" xfId="2" applyFont="1" applyBorder="1" applyAlignment="1" applyProtection="1">
      <alignment horizontal="left" vertical="center"/>
      <protection locked="0"/>
    </xf>
    <xf numFmtId="0" fontId="19" fillId="5" borderId="1" xfId="2" applyFont="1" applyFill="1" applyBorder="1" applyAlignment="1" applyProtection="1">
      <alignment horizontal="left"/>
      <protection locked="0"/>
    </xf>
    <xf numFmtId="0" fontId="14" fillId="0" borderId="2" xfId="2" applyFont="1" applyBorder="1" applyProtection="1">
      <protection locked="0"/>
    </xf>
    <xf numFmtId="0" fontId="14" fillId="0" borderId="7" xfId="2" applyFont="1" applyBorder="1" applyProtection="1">
      <protection locked="0"/>
    </xf>
    <xf numFmtId="0" fontId="6" fillId="0" borderId="3" xfId="3" applyBorder="1" applyAlignment="1" applyProtection="1">
      <alignment horizontal="left"/>
      <protection locked="0"/>
    </xf>
    <xf numFmtId="0" fontId="2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4" fillId="0" borderId="7" xfId="2" applyFont="1" applyBorder="1" applyAlignment="1" applyProtection="1">
      <alignment horizontal="left"/>
      <protection locked="0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22" fillId="7" borderId="1" xfId="0" applyFont="1" applyFill="1" applyBorder="1" applyAlignment="1">
      <alignment horizontal="center" wrapText="1"/>
    </xf>
    <xf numFmtId="0" fontId="22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178" fontId="4" fillId="9" borderId="2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24" fillId="0" borderId="1" xfId="1" applyNumberFormat="1" applyFont="1" applyBorder="1" applyAlignment="1">
      <alignment wrapText="1"/>
    </xf>
    <xf numFmtId="178" fontId="24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24" fillId="8" borderId="1" xfId="1" applyNumberFormat="1" applyFont="1" applyFill="1" applyBorder="1" applyAlignment="1">
      <alignment wrapText="1"/>
    </xf>
    <xf numFmtId="178" fontId="17" fillId="0" borderId="1" xfId="1" applyNumberFormat="1" applyFont="1" applyBorder="1" applyAlignment="1">
      <alignment wrapText="1"/>
    </xf>
    <xf numFmtId="178" fontId="24" fillId="3" borderId="1" xfId="1" applyNumberFormat="1" applyFont="1" applyFill="1" applyBorder="1" applyAlignment="1">
      <alignment wrapText="1"/>
    </xf>
    <xf numFmtId="10" fontId="24" fillId="3" borderId="1" xfId="1" applyNumberFormat="1" applyFont="1" applyFill="1" applyBorder="1" applyAlignment="1">
      <alignment wrapText="1"/>
    </xf>
    <xf numFmtId="178" fontId="17" fillId="10" borderId="1" xfId="1" applyNumberFormat="1" applyFont="1" applyFill="1" applyBorder="1" applyAlignment="1">
      <alignment wrapText="1"/>
    </xf>
    <xf numFmtId="178" fontId="4" fillId="3" borderId="1" xfId="0" applyNumberFormat="1" applyFont="1" applyFill="1" applyBorder="1" applyAlignment="1">
      <alignment horizontal="center" wrapText="1"/>
    </xf>
    <xf numFmtId="179" fontId="15" fillId="0" borderId="1" xfId="2" applyNumberFormat="1" applyFont="1" applyBorder="1" applyAlignment="1" applyProtection="1">
      <alignment horizontal="left" vertical="center"/>
      <protection locked="0"/>
    </xf>
    <xf numFmtId="2" fontId="17" fillId="0" borderId="1" xfId="1" applyNumberFormat="1" applyFont="1" applyBorder="1" applyAlignment="1">
      <alignment wrapText="1"/>
    </xf>
    <xf numFmtId="182" fontId="4" fillId="0" borderId="1" xfId="0" applyNumberFormat="1" applyFont="1" applyBorder="1" applyAlignment="1">
      <alignment horizontal="center" wrapText="1"/>
    </xf>
    <xf numFmtId="182" fontId="0" fillId="0" borderId="0" xfId="0" applyNumberFormat="1" applyAlignment="1">
      <alignment wrapText="1"/>
    </xf>
    <xf numFmtId="0" fontId="0" fillId="0" borderId="0" xfId="0" applyAlignment="1">
      <alignment vertical="top"/>
    </xf>
    <xf numFmtId="0" fontId="0" fillId="11" borderId="0" xfId="0" applyFill="1"/>
    <xf numFmtId="0" fontId="18" fillId="11" borderId="0" xfId="0" applyFont="1" applyFill="1"/>
    <xf numFmtId="0" fontId="5" fillId="11" borderId="0" xfId="0" applyFont="1" applyFill="1"/>
    <xf numFmtId="178" fontId="15" fillId="0" borderId="6" xfId="2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wrapText="1"/>
    </xf>
    <xf numFmtId="178" fontId="6" fillId="0" borderId="0" xfId="2" applyNumberFormat="1" applyAlignment="1" applyProtection="1">
      <alignment wrapText="1"/>
      <protection locked="0"/>
    </xf>
    <xf numFmtId="188" fontId="24" fillId="0" borderId="1" xfId="1" applyNumberFormat="1" applyFont="1" applyBorder="1" applyAlignment="1">
      <alignment wrapText="1"/>
    </xf>
    <xf numFmtId="188" fontId="0" fillId="0" borderId="0" xfId="0" applyNumberFormat="1" applyAlignment="1">
      <alignment wrapText="1"/>
    </xf>
    <xf numFmtId="0" fontId="5" fillId="0" borderId="0" xfId="4" applyAlignment="1">
      <alignment wrapText="1"/>
    </xf>
    <xf numFmtId="178" fontId="17" fillId="3" borderId="2" xfId="1" applyNumberFormat="1" applyFont="1" applyFill="1" applyBorder="1" applyAlignment="1">
      <alignment wrapText="1"/>
    </xf>
    <xf numFmtId="189" fontId="15" fillId="0" borderId="1" xfId="2" applyNumberFormat="1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 wrapText="1"/>
    </xf>
    <xf numFmtId="18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88" fontId="0" fillId="2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87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0" fontId="0" fillId="2" borderId="1" xfId="5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84" fontId="0" fillId="0" borderId="1" xfId="0" applyNumberFormat="1" applyBorder="1" applyAlignment="1">
      <alignment horizontal="center" vertical="center" wrapText="1"/>
    </xf>
    <xf numFmtId="178" fontId="6" fillId="0" borderId="1" xfId="1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1" xfId="2" applyFont="1" applyBorder="1" applyAlignment="1" applyProtection="1">
      <alignment horizontal="center"/>
      <protection locked="0"/>
    </xf>
    <xf numFmtId="49" fontId="24" fillId="0" borderId="1" xfId="2" applyNumberFormat="1" applyFont="1" applyBorder="1" applyAlignment="1" applyProtection="1">
      <alignment horizontal="center"/>
      <protection locked="0"/>
    </xf>
    <xf numFmtId="14" fontId="24" fillId="0" borderId="1" xfId="2" applyNumberFormat="1" applyFont="1" applyBorder="1" applyAlignment="1" applyProtection="1">
      <alignment horizontal="center"/>
      <protection locked="0"/>
    </xf>
    <xf numFmtId="14" fontId="24" fillId="0" borderId="1" xfId="2" applyNumberFormat="1" applyFont="1" applyBorder="1" applyAlignment="1" applyProtection="1">
      <alignment horizont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49" fontId="12" fillId="0" borderId="1" xfId="2" applyNumberFormat="1" applyFont="1" applyBorder="1" applyAlignment="1" applyProtection="1">
      <alignment horizontal="center"/>
      <protection locked="0"/>
    </xf>
    <xf numFmtId="0" fontId="6" fillId="0" borderId="1" xfId="2" applyBorder="1" applyAlignment="1" applyProtection="1">
      <alignment horizontal="center"/>
      <protection locked="0"/>
    </xf>
    <xf numFmtId="190" fontId="30" fillId="12" borderId="1" xfId="2" applyNumberFormat="1" applyFont="1" applyFill="1" applyBorder="1" applyAlignment="1" applyProtection="1">
      <alignment horizontal="center" vertical="center"/>
      <protection locked="0"/>
    </xf>
    <xf numFmtId="191" fontId="6" fillId="13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/>
    </xf>
    <xf numFmtId="191" fontId="6" fillId="0" borderId="1" xfId="0" applyNumberFormat="1" applyFont="1" applyBorder="1" applyAlignment="1">
      <alignment horizontal="center" vertical="center" wrapText="1"/>
    </xf>
    <xf numFmtId="0" fontId="24" fillId="12" borderId="1" xfId="2" applyFont="1" applyFill="1" applyBorder="1" applyAlignment="1" applyProtection="1">
      <alignment horizontal="center"/>
      <protection locked="0"/>
    </xf>
    <xf numFmtId="14" fontId="24" fillId="12" borderId="1" xfId="2" applyNumberFormat="1" applyFont="1" applyFill="1" applyBorder="1" applyAlignment="1" applyProtection="1">
      <alignment horizontal="center" wrapText="1"/>
      <protection locked="0"/>
    </xf>
    <xf numFmtId="49" fontId="12" fillId="0" borderId="1" xfId="2" applyNumberFormat="1" applyFont="1" applyBorder="1" applyAlignment="1" applyProtection="1">
      <alignment horizontal="center" vertical="center"/>
      <protection locked="0"/>
    </xf>
    <xf numFmtId="0" fontId="6" fillId="0" borderId="1" xfId="2" applyBorder="1" applyAlignment="1" applyProtection="1">
      <alignment horizontal="center" vertical="center"/>
      <protection locked="0"/>
    </xf>
    <xf numFmtId="0" fontId="12" fillId="12" borderId="1" xfId="0" applyFont="1" applyFill="1" applyBorder="1" applyAlignment="1">
      <alignment horizontal="center" vertical="center"/>
    </xf>
    <xf numFmtId="0" fontId="32" fillId="0" borderId="1" xfId="2" applyFont="1" applyBorder="1" applyAlignment="1" applyProtection="1">
      <alignment horizontal="center"/>
      <protection locked="0"/>
    </xf>
    <xf numFmtId="49" fontId="32" fillId="0" borderId="1" xfId="2" applyNumberFormat="1" applyFont="1" applyBorder="1" applyAlignment="1" applyProtection="1">
      <alignment horizontal="center"/>
      <protection locked="0"/>
    </xf>
    <xf numFmtId="14" fontId="32" fillId="0" borderId="1" xfId="2" applyNumberFormat="1" applyFont="1" applyBorder="1" applyAlignment="1" applyProtection="1">
      <alignment horizontal="center"/>
      <protection locked="0"/>
    </xf>
    <xf numFmtId="14" fontId="32" fillId="0" borderId="1" xfId="2" applyNumberFormat="1" applyFont="1" applyBorder="1" applyAlignment="1" applyProtection="1">
      <alignment horizontal="center" wrapText="1"/>
      <protection locked="0"/>
    </xf>
    <xf numFmtId="0" fontId="33" fillId="0" borderId="1" xfId="2" applyFont="1" applyBorder="1" applyAlignment="1" applyProtection="1">
      <alignment horizontal="center"/>
      <protection locked="0"/>
    </xf>
    <xf numFmtId="0" fontId="34" fillId="0" borderId="1" xfId="2" applyFont="1" applyBorder="1" applyAlignment="1" applyProtection="1">
      <alignment horizontal="center"/>
      <protection locked="0"/>
    </xf>
    <xf numFmtId="192" fontId="35" fillId="0" borderId="1" xfId="2" applyNumberFormat="1" applyFont="1" applyBorder="1" applyAlignment="1" applyProtection="1">
      <alignment horizontal="center"/>
      <protection locked="0"/>
    </xf>
    <xf numFmtId="14" fontId="34" fillId="0" borderId="1" xfId="2" applyNumberFormat="1" applyFont="1" applyBorder="1" applyAlignment="1" applyProtection="1">
      <alignment horizontal="center"/>
      <protection locked="0"/>
    </xf>
    <xf numFmtId="0" fontId="36" fillId="0" borderId="1" xfId="0" applyFont="1" applyBorder="1" applyAlignment="1">
      <alignment horizontal="center" vertical="center"/>
    </xf>
    <xf numFmtId="14" fontId="36" fillId="12" borderId="1" xfId="0" applyNumberFormat="1" applyFont="1" applyFill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2" applyFont="1" applyBorder="1" applyAlignment="1" applyProtection="1">
      <alignment horizontal="center" vertical="center"/>
      <protection locked="0"/>
    </xf>
    <xf numFmtId="191" fontId="34" fillId="0" borderId="1" xfId="0" applyNumberFormat="1" applyFont="1" applyBorder="1" applyAlignment="1">
      <alignment horizontal="center" vertical="center" wrapText="1"/>
    </xf>
    <xf numFmtId="0" fontId="0" fillId="8" borderId="1" xfId="0" applyFill="1" applyBorder="1" applyAlignment="1">
      <alignment wrapText="1"/>
    </xf>
    <xf numFmtId="14" fontId="35" fillId="8" borderId="1" xfId="2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178" fontId="4" fillId="6" borderId="2" xfId="0" applyNumberFormat="1" applyFont="1" applyFill="1" applyBorder="1" applyAlignment="1">
      <alignment horizontal="center" wrapText="1"/>
    </xf>
    <xf numFmtId="183" fontId="5" fillId="0" borderId="2" xfId="0" applyNumberFormat="1" applyFont="1" applyBorder="1" applyAlignment="1">
      <alignment vertical="center"/>
    </xf>
    <xf numFmtId="193" fontId="5" fillId="0" borderId="1" xfId="12" applyNumberFormat="1" applyFont="1" applyBorder="1" applyAlignment="1" applyProtection="1">
      <alignment horizontal="center" vertical="center" wrapText="1"/>
      <protection locked="0"/>
    </xf>
    <xf numFmtId="10" fontId="37" fillId="3" borderId="1" xfId="1" applyNumberFormat="1" applyFont="1" applyFill="1" applyBorder="1" applyAlignment="1">
      <alignment wrapText="1"/>
    </xf>
    <xf numFmtId="1" fontId="38" fillId="12" borderId="1" xfId="13" applyNumberFormat="1" applyFont="1" applyFill="1" applyBorder="1" applyAlignment="1">
      <alignment horizontal="center" vertical="center" wrapText="1"/>
    </xf>
    <xf numFmtId="0" fontId="38" fillId="0" borderId="1" xfId="14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4" applyBorder="1" applyAlignment="1">
      <alignment vertical="center" wrapText="1"/>
    </xf>
    <xf numFmtId="194" fontId="0" fillId="2" borderId="1" xfId="0" applyNumberFormat="1" applyFill="1" applyBorder="1" applyAlignment="1">
      <alignment horizontal="center" vertical="center" wrapText="1"/>
    </xf>
    <xf numFmtId="0" fontId="15" fillId="0" borderId="3" xfId="11" applyFont="1" applyBorder="1" applyAlignment="1">
      <alignment horizontal="center" vertical="center" wrapText="1"/>
    </xf>
    <xf numFmtId="0" fontId="15" fillId="0" borderId="6" xfId="11" applyFont="1" applyBorder="1" applyAlignment="1">
      <alignment horizontal="center" vertical="center" wrapText="1"/>
    </xf>
    <xf numFmtId="14" fontId="31" fillId="12" borderId="3" xfId="0" applyNumberFormat="1" applyFont="1" applyFill="1" applyBorder="1" applyAlignment="1">
      <alignment horizontal="center" vertical="center" wrapText="1"/>
    </xf>
    <xf numFmtId="14" fontId="31" fillId="12" borderId="6" xfId="0" applyNumberFormat="1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5" fillId="0" borderId="3" xfId="11" applyFont="1" applyBorder="1" applyAlignment="1">
      <alignment horizontal="center" vertical="center" wrapText="1"/>
    </xf>
    <xf numFmtId="0" fontId="5" fillId="0" borderId="4" xfId="11" applyFont="1" applyBorder="1" applyAlignment="1">
      <alignment horizontal="center" vertical="center" wrapText="1"/>
    </xf>
    <xf numFmtId="0" fontId="5" fillId="0" borderId="6" xfId="11" applyFont="1" applyBorder="1" applyAlignment="1">
      <alignment horizontal="center" vertical="center" wrapText="1"/>
    </xf>
    <xf numFmtId="0" fontId="15" fillId="0" borderId="4" xfId="11" applyFont="1" applyBorder="1" applyAlignment="1">
      <alignment horizontal="center" vertical="center" wrapText="1"/>
    </xf>
    <xf numFmtId="14" fontId="31" fillId="12" borderId="4" xfId="0" applyNumberFormat="1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6" fillId="8" borderId="1" xfId="0" applyFont="1" applyFill="1" applyBorder="1"/>
  </cellXfs>
  <cellStyles count="15">
    <cellStyle name="_ET_STYLE_NoName_00_" xfId="8" xr:uid="{30FE907B-9A70-4B82-9995-369C15FCB55D}"/>
    <cellStyle name="Comma 5" xfId="6" xr:uid="{214E895C-E08B-4D4A-929F-E529946AC668}"/>
    <cellStyle name="Normal 10" xfId="13" xr:uid="{125628E3-E419-4FB4-9AAB-F1E98DBE3D50}"/>
    <cellStyle name="Normal 2" xfId="4" xr:uid="{7DCAA5FD-EA4B-42A1-8489-4FAC79BED569}"/>
    <cellStyle name="Normal 2 18 2" xfId="1" xr:uid="{1BA08453-9F65-454B-A4A0-7177E70831F2}"/>
    <cellStyle name="Normal 2 2 15" xfId="7" xr:uid="{CB89A3F8-F4D9-4B14-8F1D-2F03709F5513}"/>
    <cellStyle name="Normal 3" xfId="14" xr:uid="{FE9792FB-2730-4079-8558-EDC5A8C42CA8}"/>
    <cellStyle name="Normal_Copy of Request For Quote -- updated by VV on 043008 FINAL FINAL (4)" xfId="12" xr:uid="{D97CB891-5A08-4712-821A-5CA750E227A6}"/>
    <cellStyle name="Normal_JCP Softspun sheet quote 100401" xfId="10" xr:uid="{4580BB4E-9BF8-45DC-A78A-2DCE8B958699}"/>
    <cellStyle name="Percent 2" xfId="5" xr:uid="{03D1C999-4950-4181-BE4E-A215D8708A70}"/>
    <cellStyle name="Style 1" xfId="3" xr:uid="{F4609D05-B161-47A5-8040-F8D4BA086F06}"/>
    <cellStyle name="常规" xfId="0" builtinId="0"/>
    <cellStyle name="常规_Sheet1" xfId="11" xr:uid="{AEA05A72-6D3B-44E3-BA1B-233A42F4EA67}"/>
    <cellStyle name="样式 1" xfId="9" xr:uid="{942E5C29-F477-488D-948B-F0AE6550E5BD}"/>
    <cellStyle name="样式 1 2" xfId="2" xr:uid="{DC9B73B6-A1E9-48DB-83A0-64D6E1D16DD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20"/>
  <sheetViews>
    <sheetView zoomScale="126" workbookViewId="0">
      <selection activeCell="B4" sqref="B4"/>
    </sheetView>
  </sheetViews>
  <sheetFormatPr defaultRowHeight="15"/>
  <cols>
    <col min="1" max="1" width="18.7109375" customWidth="1"/>
    <col min="2" max="2" width="15.85546875" customWidth="1"/>
    <col min="3" max="3" width="21.140625" customWidth="1"/>
    <col min="4" max="4" width="22.7109375" customWidth="1"/>
    <col min="5" max="5" width="27.85546875" customWidth="1"/>
    <col min="6" max="6" width="21.42578125" customWidth="1"/>
    <col min="7" max="7" width="20.5703125" customWidth="1"/>
    <col min="8" max="8" width="14.5703125" customWidth="1"/>
  </cols>
  <sheetData>
    <row r="2" spans="1:224" s="6" customFormat="1" ht="20.25">
      <c r="A2" s="4" t="s">
        <v>581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0" customFormat="1" ht="43.5" customHeight="1">
      <c r="A3" s="64" t="s">
        <v>19</v>
      </c>
      <c r="B3" s="47" t="s">
        <v>547</v>
      </c>
      <c r="C3" s="48" t="s">
        <v>22</v>
      </c>
      <c r="D3" s="73" t="str">
        <f>_xlfn.TEXTJOIN(" ",TRUE,B6,D5,D6,B7,D4,D7)</f>
        <v>Walmart 2026 Winter Mainstays Solid Holiday Towels BATH TOWEL</v>
      </c>
      <c r="E3" s="58" t="s">
        <v>23</v>
      </c>
      <c r="F3" s="49" t="s">
        <v>36</v>
      </c>
      <c r="G3" s="58" t="s">
        <v>24</v>
      </c>
      <c r="H3" s="49" t="s">
        <v>540</v>
      </c>
      <c r="O3" s="51"/>
      <c r="S3" s="52"/>
      <c r="T3" s="52"/>
      <c r="U3" s="14"/>
      <c r="W3" s="53"/>
      <c r="X3" s="31"/>
      <c r="Y3" s="54"/>
      <c r="Z3" s="54"/>
      <c r="AA3" s="54"/>
      <c r="GX3" s="55"/>
      <c r="HB3" s="56" t="s">
        <v>25</v>
      </c>
      <c r="HC3" s="56" t="s">
        <v>26</v>
      </c>
      <c r="HD3" s="56" t="s">
        <v>27</v>
      </c>
      <c r="HE3" s="56" t="s">
        <v>28</v>
      </c>
      <c r="HF3" s="56"/>
      <c r="HG3" s="56" t="s">
        <v>29</v>
      </c>
      <c r="HH3" s="56" t="s">
        <v>30</v>
      </c>
      <c r="HI3" s="56" t="s">
        <v>31</v>
      </c>
      <c r="HJ3" s="56" t="s">
        <v>32</v>
      </c>
      <c r="HK3" s="56"/>
      <c r="HL3" s="56"/>
      <c r="HM3" s="56"/>
      <c r="HN3" s="56"/>
      <c r="HO3" s="56"/>
      <c r="HP3" s="56"/>
    </row>
    <row r="4" spans="1:224" s="50" customFormat="1" ht="33.950000000000003" customHeight="1">
      <c r="A4" s="65" t="s">
        <v>18</v>
      </c>
      <c r="B4" s="47" t="s">
        <v>661</v>
      </c>
      <c r="C4" s="57" t="s">
        <v>33</v>
      </c>
      <c r="D4" s="99" t="s">
        <v>662</v>
      </c>
      <c r="E4" s="58" t="s">
        <v>34</v>
      </c>
      <c r="F4" s="49" t="s">
        <v>375</v>
      </c>
      <c r="G4" s="58" t="s">
        <v>35</v>
      </c>
      <c r="H4" s="49" t="s">
        <v>540</v>
      </c>
      <c r="O4" s="51"/>
      <c r="S4" s="52"/>
      <c r="T4" s="52"/>
      <c r="U4" s="14"/>
      <c r="W4" s="53"/>
      <c r="X4" s="31"/>
      <c r="Y4" s="54"/>
      <c r="Z4" s="54"/>
      <c r="AA4" s="54"/>
      <c r="GX4" s="55"/>
      <c r="HB4" s="59" t="s">
        <v>36</v>
      </c>
      <c r="HC4" s="60" t="s">
        <v>37</v>
      </c>
      <c r="HD4" s="56" t="s">
        <v>38</v>
      </c>
      <c r="HE4" s="56" t="s">
        <v>39</v>
      </c>
      <c r="HF4" s="56" t="s">
        <v>40</v>
      </c>
      <c r="HG4" s="56"/>
      <c r="HH4" s="59"/>
      <c r="HI4" s="56"/>
      <c r="HJ4" s="56"/>
      <c r="HK4" s="56"/>
      <c r="HL4" s="56"/>
      <c r="HM4" s="56"/>
      <c r="HN4" s="56"/>
      <c r="HO4" s="56"/>
      <c r="HP4" s="56"/>
    </row>
    <row r="5" spans="1:224" s="6" customFormat="1" ht="15" customHeight="1">
      <c r="A5" s="64" t="s">
        <v>577</v>
      </c>
      <c r="B5" s="47"/>
      <c r="C5" s="17" t="s">
        <v>42</v>
      </c>
      <c r="D5" s="11">
        <v>2026</v>
      </c>
      <c r="E5" s="42" t="s">
        <v>582</v>
      </c>
      <c r="F5" s="12" t="s">
        <v>576</v>
      </c>
      <c r="G5" s="42" t="s">
        <v>43</v>
      </c>
      <c r="H5" s="12" t="s">
        <v>89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66" t="s">
        <v>41</v>
      </c>
      <c r="B6" s="11" t="s">
        <v>114</v>
      </c>
      <c r="C6" s="17" t="s">
        <v>44</v>
      </c>
      <c r="D6" s="11" t="s">
        <v>383</v>
      </c>
      <c r="E6" s="42" t="s">
        <v>583</v>
      </c>
      <c r="F6" s="12" t="s">
        <v>576</v>
      </c>
      <c r="G6" s="42" t="s">
        <v>46</v>
      </c>
      <c r="H6" s="12" t="s">
        <v>0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66" t="s">
        <v>3</v>
      </c>
      <c r="B7" s="11" t="s">
        <v>227</v>
      </c>
      <c r="C7" s="30" t="s">
        <v>50</v>
      </c>
      <c r="D7" s="12" t="s">
        <v>543</v>
      </c>
      <c r="E7" s="42" t="s">
        <v>45</v>
      </c>
      <c r="F7" s="69" t="s">
        <v>87</v>
      </c>
      <c r="G7" s="68" t="s">
        <v>52</v>
      </c>
      <c r="H7" s="12" t="s">
        <v>554</v>
      </c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5" t="s">
        <v>56</v>
      </c>
      <c r="HF7" s="35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1" t="s">
        <v>20</v>
      </c>
      <c r="B8" s="11"/>
      <c r="C8" s="63" t="s">
        <v>62</v>
      </c>
      <c r="D8" s="107">
        <f>SUM(Item!BH2:BH5)</f>
        <v>197935</v>
      </c>
      <c r="E8" s="67" t="s">
        <v>51</v>
      </c>
      <c r="F8" s="12" t="s">
        <v>380</v>
      </c>
      <c r="G8" s="72" t="s">
        <v>78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61" t="s">
        <v>61</v>
      </c>
      <c r="B9" s="62"/>
      <c r="C9" s="41" t="s">
        <v>63</v>
      </c>
      <c r="D9" s="36" t="s">
        <v>586</v>
      </c>
      <c r="E9" s="41" t="s">
        <v>429</v>
      </c>
      <c r="F9" s="11" t="s">
        <v>442</v>
      </c>
    </row>
    <row r="10" spans="1:224">
      <c r="A10" s="41" t="s">
        <v>432</v>
      </c>
      <c r="B10" s="37"/>
      <c r="C10" s="41" t="s">
        <v>64</v>
      </c>
      <c r="D10" s="114">
        <v>46135</v>
      </c>
      <c r="E10" s="41" t="s">
        <v>430</v>
      </c>
      <c r="F10" s="37" t="s">
        <v>668</v>
      </c>
    </row>
    <row r="11" spans="1:224">
      <c r="C11" s="41" t="s">
        <v>65</v>
      </c>
      <c r="D11" s="37" t="s">
        <v>1</v>
      </c>
      <c r="E11" s="41" t="s">
        <v>431</v>
      </c>
      <c r="F11" s="37" t="s">
        <v>549</v>
      </c>
    </row>
    <row r="13" spans="1:224">
      <c r="D13" s="46"/>
    </row>
    <row r="14" spans="1:224">
      <c r="D14" s="46"/>
    </row>
    <row r="15" spans="1:224">
      <c r="A15" t="s">
        <v>432</v>
      </c>
    </row>
    <row r="16" spans="1:224">
      <c r="A16" s="3" t="s">
        <v>519</v>
      </c>
    </row>
    <row r="17" spans="1:1">
      <c r="A17" s="3" t="s">
        <v>520</v>
      </c>
    </row>
    <row r="18" spans="1:1">
      <c r="A18" t="s">
        <v>521</v>
      </c>
    </row>
    <row r="19" spans="1:1">
      <c r="A19" s="3" t="s">
        <v>522</v>
      </c>
    </row>
    <row r="20" spans="1:1">
      <c r="A20" s="3" t="s">
        <v>523</v>
      </c>
    </row>
  </sheetData>
  <phoneticPr fontId="27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D11</xm:sqref>
        </x14:dataValidation>
        <x14:dataValidation type="list" allowBlank="1" showInputMessage="1" showErrorMessage="1" xr:uid="{73917104-4786-4AEA-A1B4-FEB30D0EE772}">
          <x14:formula1>
            <xm:f>ValueSelect!$F$2:$F$4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BF4655EE-A9D1-42D0-90CD-B825862B07D0}">
          <x14:formula1>
            <xm:f>Data!$P$2:$P$3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Data!$Q$2:$Q$3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Data!$T$2:$T$3</xm:f>
          </x14:formula1>
          <xm:sqref>H8</xm:sqref>
        </x14:dataValidation>
        <x14:dataValidation type="list" allowBlank="1" showInputMessage="1" showErrorMessage="1" xr:uid="{C7898451-A6C3-4C3D-8A5B-3C1D486EBE87}">
          <x14:formula1>
            <xm:f>ValueSelect!$K$2:$K$16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Data!$N$2:$N$7</xm:f>
          </x14:formula1>
          <xm:sqref>H3</xm:sqref>
        </x14:dataValidation>
        <x14:dataValidation type="list" allowBlank="1" showInputMessage="1" showErrorMessage="1" xr:uid="{4A9F7C1F-F00A-4577-8BB0-CF214BC76290}">
          <x14:formula1>
            <xm:f>ValueSelect!$E$2:$E$26</xm:f>
          </x14:formula1>
          <xm:sqref>B8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B9</xm:sqref>
        </x14:dataValidation>
        <x14:dataValidation type="list" allowBlank="1" showInputMessage="1" showErrorMessage="1" xr:uid="{ADF6997C-A432-45AE-B5D1-89EF1804055E}">
          <x14:formula1>
            <xm:f>Data!$I$2:$I$5</xm:f>
          </x14:formula1>
          <xm:sqref>F7</xm:sqref>
        </x14:dataValidation>
        <x14:dataValidation type="list" allowBlank="1" showInputMessage="1" showErrorMessage="1" xr:uid="{46B85C2F-66FA-480E-9551-7C3861161713}">
          <x14:formula1>
            <xm:f>ValueSelect!$H$2:$H$5</xm:f>
          </x14:formula1>
          <xm:sqref>F8</xm:sqref>
        </x14:dataValidation>
        <x14:dataValidation type="list" allowBlank="1" showInputMessage="1" showErrorMessage="1" xr:uid="{384C7639-6512-42FE-8CC0-D280078AEC61}">
          <x14:formula1>
            <xm:f>Data!$G$4:$G$8</xm:f>
          </x14:formula1>
          <xm:sqref>F4</xm:sqref>
        </x14:dataValidation>
        <x14:dataValidation type="list" allowBlank="1" showInputMessage="1" showErrorMessage="1" xr:uid="{2C142A5A-4758-45FA-8BF8-369DE28959CF}">
          <x14:formula1>
            <xm:f>ValueSelect!$I$2:$I$9</xm:f>
          </x14:formula1>
          <xm:sqref>F9</xm:sqref>
        </x14:dataValidation>
        <x14:dataValidation type="list" allowBlank="1" showInputMessage="1" showErrorMessage="1" xr:uid="{7B2FABAD-F491-4C85-85DA-E872643FA748}">
          <x14:formula1>
            <xm:f>Data!$H$2:$H$10</xm:f>
          </x14:formula1>
          <xm:sqref>F5:F6</xm:sqref>
        </x14:dataValidation>
        <x14:dataValidation type="list" allowBlank="1" showInputMessage="1" showErrorMessage="1" xr:uid="{072AF7E0-8BD4-4BE3-B42A-3322A1E92848}">
          <x14:formula1>
            <xm:f>Data!$M$2:$M$10</xm:f>
          </x14:formula1>
          <xm:sqref>F11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D9</xm:sqref>
        </x14:dataValidation>
        <x14:dataValidation type="list" allowBlank="1" showInputMessage="1" showErrorMessage="1" xr:uid="{AA140E01-E34F-41E1-BD9A-91396FAA6C57}">
          <x14:formula1>
            <xm:f>ValueSelect!$D$2:$D$298</xm:f>
          </x14:formula1>
          <xm:sqref>B7</xm:sqref>
        </x14:dataValidation>
        <x14:dataValidation type="list" allowBlank="1" showInputMessage="1" showErrorMessage="1" xr:uid="{5EBA9063-DCE1-485C-8CB6-B88032478A4C}">
          <x14:formula1>
            <xm:f>ValueSelect!$C$2:$C$16</xm:f>
          </x14:formula1>
          <xm:sqref>B6</xm:sqref>
        </x14:dataValidation>
        <x14:dataValidation type="list" allowBlank="1" showInputMessage="1" showErrorMessage="1" xr:uid="{870B36AC-9640-4F52-BCF6-60D44DB8590B}">
          <x14:formula1>
            <xm:f>ValueSelect!$B$2:$B$16</xm:f>
          </x14:formula1>
          <xm:sqref>B4:B5</xm:sqref>
        </x14:dataValidation>
        <x14:dataValidation type="list" allowBlank="1" showInputMessage="1" showErrorMessage="1" xr:uid="{F063F1DB-C20B-4DBB-BD85-6C8454B23570}">
          <x14:formula1>
            <xm:f>ValueSelect!$J$2:$J$11</xm:f>
          </x14:formula1>
          <xm:sqref>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7927-185A-48B3-9014-024A743E75D1}">
  <dimension ref="A1:BN5"/>
  <sheetViews>
    <sheetView tabSelected="1" topLeftCell="C1" zoomScale="99" zoomScaleNormal="99" workbookViewId="0">
      <selection activeCell="Q2" sqref="Q2:Q5"/>
    </sheetView>
  </sheetViews>
  <sheetFormatPr defaultColWidth="9.140625" defaultRowHeight="15"/>
  <cols>
    <col min="1" max="1" width="10.140625" style="74" customWidth="1"/>
    <col min="2" max="2" width="20.5703125" style="71" customWidth="1"/>
    <col min="3" max="3" width="8.42578125" style="71" customWidth="1"/>
    <col min="4" max="4" width="11.5703125" style="71" customWidth="1"/>
    <col min="5" max="5" width="9.140625" style="71" customWidth="1"/>
    <col min="6" max="6" width="11.28515625" style="71" customWidth="1"/>
    <col min="7" max="7" width="9.140625" style="71" customWidth="1"/>
    <col min="8" max="8" width="14.140625" style="71" customWidth="1"/>
    <col min="9" max="9" width="18" style="71" customWidth="1"/>
    <col min="10" max="10" width="28" style="71" customWidth="1"/>
    <col min="11" max="11" width="21.42578125" style="112" customWidth="1"/>
    <col min="12" max="12" width="42.85546875" style="71" customWidth="1"/>
    <col min="13" max="13" width="10.5703125" style="71" customWidth="1"/>
    <col min="14" max="15" width="10.28515625" style="71" customWidth="1"/>
    <col min="16" max="16" width="11.28515625" style="71" customWidth="1"/>
    <col min="17" max="17" width="6.85546875" style="71" customWidth="1"/>
    <col min="18" max="19" width="8.85546875" style="71" customWidth="1"/>
    <col min="20" max="21" width="8.5703125" style="76" customWidth="1"/>
    <col min="22" max="23" width="9.42578125" style="71" customWidth="1"/>
    <col min="24" max="24" width="8.140625" style="102" customWidth="1"/>
    <col min="25" max="25" width="8.7109375" style="102" customWidth="1"/>
    <col min="26" max="26" width="7.140625" style="102" customWidth="1"/>
    <col min="27" max="27" width="9" style="77" customWidth="1"/>
    <col min="28" max="28" width="6.28515625" style="78" customWidth="1"/>
    <col min="29" max="29" width="10" style="111" customWidth="1"/>
    <col min="30" max="30" width="10" style="77" customWidth="1"/>
    <col min="31" max="31" width="9.85546875" style="78" customWidth="1"/>
    <col min="32" max="32" width="11.5703125" style="71" customWidth="1"/>
    <col min="33" max="33" width="10.28515625" style="76" customWidth="1"/>
    <col min="34" max="34" width="7.85546875" style="71" customWidth="1"/>
    <col min="35" max="35" width="8.42578125" style="79" customWidth="1"/>
    <col min="36" max="36" width="9" style="76" customWidth="1"/>
    <col min="37" max="37" width="8.42578125" style="76" customWidth="1"/>
    <col min="38" max="38" width="8.140625" style="79" customWidth="1"/>
    <col min="39" max="39" width="9.28515625" style="76" customWidth="1"/>
    <col min="40" max="40" width="8.140625" style="79" customWidth="1"/>
    <col min="41" max="41" width="9.28515625" style="76" customWidth="1"/>
    <col min="42" max="42" width="8.140625" style="79" customWidth="1"/>
    <col min="43" max="43" width="9.28515625" style="76" customWidth="1"/>
    <col min="44" max="44" width="7" style="76" customWidth="1"/>
    <col min="45" max="45" width="8.5703125" style="79" customWidth="1"/>
    <col min="46" max="46" width="8.5703125" style="76" customWidth="1"/>
    <col min="47" max="47" width="7.5703125" style="76" customWidth="1"/>
    <col min="48" max="48" width="9.28515625" style="79" customWidth="1"/>
    <col min="49" max="49" width="8.28515625" style="76" customWidth="1"/>
    <col min="50" max="50" width="7.85546875" style="76" customWidth="1"/>
    <col min="51" max="51" width="9.5703125" style="76" customWidth="1"/>
    <col min="52" max="52" width="10.42578125" style="76" customWidth="1"/>
    <col min="53" max="53" width="9.5703125" style="76" customWidth="1"/>
    <col min="54" max="54" width="10.7109375" style="71" customWidth="1"/>
    <col min="55" max="55" width="11" style="71" customWidth="1"/>
    <col min="56" max="56" width="9.140625" style="71"/>
    <col min="57" max="57" width="10.140625" style="76" customWidth="1"/>
    <col min="58" max="58" width="13.140625" style="71" customWidth="1"/>
    <col min="59" max="59" width="13.7109375" style="76" customWidth="1"/>
    <col min="60" max="60" width="13.28515625" style="76" customWidth="1"/>
    <col min="61" max="61" width="11.85546875" style="76" customWidth="1"/>
    <col min="62" max="62" width="12.28515625" style="76" customWidth="1"/>
    <col min="63" max="63" width="13.140625" style="76" customWidth="1"/>
    <col min="64" max="16384" width="9.140625" style="71"/>
  </cols>
  <sheetData>
    <row r="1" spans="1:66" ht="68.099999999999994" customHeight="1">
      <c r="A1" s="80" t="s">
        <v>483</v>
      </c>
      <c r="B1" s="80" t="s">
        <v>484</v>
      </c>
      <c r="C1" s="81" t="s">
        <v>485</v>
      </c>
      <c r="D1" s="82" t="s">
        <v>3</v>
      </c>
      <c r="E1" s="82" t="s">
        <v>20</v>
      </c>
      <c r="F1" s="83" t="s">
        <v>486</v>
      </c>
      <c r="G1" s="81" t="s">
        <v>487</v>
      </c>
      <c r="H1" s="84" t="s">
        <v>488</v>
      </c>
      <c r="I1" s="85" t="s">
        <v>489</v>
      </c>
      <c r="J1" s="84" t="s">
        <v>558</v>
      </c>
      <c r="K1" s="85" t="s">
        <v>575</v>
      </c>
      <c r="L1" s="84" t="s">
        <v>490</v>
      </c>
      <c r="M1" s="84" t="s">
        <v>491</v>
      </c>
      <c r="N1" s="81" t="s">
        <v>651</v>
      </c>
      <c r="O1" s="81" t="s">
        <v>559</v>
      </c>
      <c r="P1" s="81" t="s">
        <v>579</v>
      </c>
      <c r="Q1" s="81" t="s">
        <v>492</v>
      </c>
      <c r="R1" s="81" t="s">
        <v>493</v>
      </c>
      <c r="S1" s="85" t="s">
        <v>494</v>
      </c>
      <c r="T1" s="170" t="s">
        <v>652</v>
      </c>
      <c r="U1" s="86" t="s">
        <v>495</v>
      </c>
      <c r="V1" s="87" t="s">
        <v>4</v>
      </c>
      <c r="W1" s="80" t="s">
        <v>653</v>
      </c>
      <c r="X1" s="101" t="s">
        <v>496</v>
      </c>
      <c r="Y1" s="101" t="s">
        <v>497</v>
      </c>
      <c r="Z1" s="101" t="s">
        <v>498</v>
      </c>
      <c r="AA1" s="88" t="s">
        <v>499</v>
      </c>
      <c r="AB1" s="89" t="s">
        <v>500</v>
      </c>
      <c r="AC1" s="110" t="s">
        <v>501</v>
      </c>
      <c r="AD1" s="100" t="s">
        <v>517</v>
      </c>
      <c r="AE1" s="90" t="s">
        <v>574</v>
      </c>
      <c r="AF1" s="80" t="s">
        <v>502</v>
      </c>
      <c r="AG1" s="91" t="s">
        <v>503</v>
      </c>
      <c r="AH1" s="80" t="s">
        <v>504</v>
      </c>
      <c r="AI1" s="92" t="s">
        <v>505</v>
      </c>
      <c r="AJ1" s="93" t="s">
        <v>506</v>
      </c>
      <c r="AK1" s="91" t="s">
        <v>507</v>
      </c>
      <c r="AL1" s="92" t="s">
        <v>508</v>
      </c>
      <c r="AM1" s="91" t="s">
        <v>509</v>
      </c>
      <c r="AN1" s="92" t="s">
        <v>564</v>
      </c>
      <c r="AO1" s="91" t="s">
        <v>565</v>
      </c>
      <c r="AP1" s="92" t="s">
        <v>566</v>
      </c>
      <c r="AQ1" s="91" t="s">
        <v>567</v>
      </c>
      <c r="AR1" s="94" t="s">
        <v>510</v>
      </c>
      <c r="AS1" s="92" t="s">
        <v>511</v>
      </c>
      <c r="AT1" s="91" t="s">
        <v>512</v>
      </c>
      <c r="AU1" s="94" t="s">
        <v>560</v>
      </c>
      <c r="AV1" s="92" t="s">
        <v>561</v>
      </c>
      <c r="AW1" s="91" t="s">
        <v>562</v>
      </c>
      <c r="AX1" s="91" t="s">
        <v>513</v>
      </c>
      <c r="AY1" s="95" t="s">
        <v>514</v>
      </c>
      <c r="AZ1" s="96" t="s">
        <v>515</v>
      </c>
      <c r="BA1" s="97" t="s">
        <v>667</v>
      </c>
      <c r="BB1" s="173" t="s">
        <v>654</v>
      </c>
      <c r="BC1" s="98" t="s">
        <v>516</v>
      </c>
      <c r="BD1" s="96" t="s">
        <v>573</v>
      </c>
      <c r="BE1" s="113" t="s">
        <v>580</v>
      </c>
      <c r="BF1" s="80" t="s">
        <v>563</v>
      </c>
      <c r="BG1" s="91" t="s">
        <v>568</v>
      </c>
      <c r="BH1" s="91" t="s">
        <v>569</v>
      </c>
      <c r="BI1" s="91" t="s">
        <v>570</v>
      </c>
      <c r="BJ1" s="91" t="s">
        <v>571</v>
      </c>
      <c r="BK1" s="91" t="s">
        <v>572</v>
      </c>
      <c r="BL1" s="108" t="s">
        <v>655</v>
      </c>
      <c r="BM1" s="108" t="s">
        <v>656</v>
      </c>
      <c r="BN1" s="108" t="s">
        <v>657</v>
      </c>
    </row>
    <row r="2" spans="1:66" s="134" customFormat="1" ht="123" customHeight="1">
      <c r="A2" s="115">
        <v>1</v>
      </c>
      <c r="B2" s="167"/>
      <c r="C2" s="115"/>
      <c r="D2" s="115" t="s">
        <v>227</v>
      </c>
      <c r="E2" s="115"/>
      <c r="F2" s="115" t="s">
        <v>543</v>
      </c>
      <c r="G2" s="118" t="s">
        <v>663</v>
      </c>
      <c r="H2" s="175" t="s">
        <v>675</v>
      </c>
      <c r="I2" s="176" t="s">
        <v>676</v>
      </c>
      <c r="J2" s="175" t="s">
        <v>671</v>
      </c>
      <c r="K2" s="177" t="s">
        <v>664</v>
      </c>
      <c r="L2" s="169" t="s">
        <v>672</v>
      </c>
      <c r="M2" s="118" t="s">
        <v>670</v>
      </c>
      <c r="N2" s="118"/>
      <c r="O2" s="118" t="s">
        <v>593</v>
      </c>
      <c r="P2" s="118"/>
      <c r="Q2" s="191" t="s">
        <v>677</v>
      </c>
      <c r="R2" s="165"/>
      <c r="S2" s="115" t="s">
        <v>468</v>
      </c>
      <c r="T2" s="171"/>
      <c r="U2" s="119">
        <v>1.79</v>
      </c>
      <c r="V2" s="115" t="s">
        <v>91</v>
      </c>
      <c r="W2" s="172" t="s">
        <v>666</v>
      </c>
      <c r="X2" s="116">
        <v>34.299999999999997</v>
      </c>
      <c r="Y2" s="116">
        <v>47</v>
      </c>
      <c r="Z2" s="116">
        <v>18.3</v>
      </c>
      <c r="AA2" s="117">
        <v>2</v>
      </c>
      <c r="AB2" s="120">
        <v>12</v>
      </c>
      <c r="AC2" s="121">
        <f>IF(X2="","",X2*Y2*Z2/1000000)</f>
        <v>0.03</v>
      </c>
      <c r="AD2" s="117">
        <v>65</v>
      </c>
      <c r="AE2" s="122">
        <f>AD2/AC2*AB2</f>
        <v>26000</v>
      </c>
      <c r="AF2" s="123">
        <v>4800</v>
      </c>
      <c r="AG2" s="178">
        <f>IF(ISERROR(AF2/AE2/AB2),"",AF2/AE2/AB2)</f>
        <v>1.4999999999999999E-2</v>
      </c>
      <c r="AH2" s="125" t="s">
        <v>557</v>
      </c>
      <c r="AI2" s="126">
        <v>0.191</v>
      </c>
      <c r="AJ2" s="124">
        <f>IF(ISERROR(U2*AI2),"",U2*AI2)</f>
        <v>0.34</v>
      </c>
      <c r="AK2" s="124">
        <f>U2+AG2+AJ2</f>
        <v>2.15</v>
      </c>
      <c r="AL2" s="127">
        <v>0.01</v>
      </c>
      <c r="AM2" s="124">
        <f t="shared" ref="AM2:AM4" si="0">IF(ISERROR(BA2*AL2),"",BA2*AL2)</f>
        <v>0.03</v>
      </c>
      <c r="AN2" s="127">
        <v>0</v>
      </c>
      <c r="AO2" s="124">
        <f t="shared" ref="AO2:AO4" si="1">IF(ISERROR(BA2*AN2),"",BA2*AN2)</f>
        <v>0</v>
      </c>
      <c r="AP2" s="127">
        <v>0</v>
      </c>
      <c r="AQ2" s="124">
        <f t="shared" ref="AQ2:AQ4" si="2">IF(ISERROR(BA2*AP2),"",BA2*AP2)</f>
        <v>0</v>
      </c>
      <c r="AR2" s="128">
        <v>0</v>
      </c>
      <c r="AS2" s="127">
        <v>0</v>
      </c>
      <c r="AT2" s="124">
        <f t="shared" ref="AT2:AT4" si="3">IF(ISERROR(BA2*AS2),"",BA2*AS2)</f>
        <v>0</v>
      </c>
      <c r="AU2" s="128">
        <v>0</v>
      </c>
      <c r="AV2" s="127">
        <v>0</v>
      </c>
      <c r="AW2" s="124">
        <f t="shared" ref="AW2:AW4" si="4">IF(ISERROR(BA2*AV2),"",BA2*AV2)</f>
        <v>0</v>
      </c>
      <c r="AX2" s="124">
        <f>IF(ISERROR(AM2+AO2+AQ2+AT2+AW2),"",AM2+AO2+AQ2+AT2+AW2)</f>
        <v>0.03</v>
      </c>
      <c r="AY2" s="124">
        <f t="shared" ref="AY2:AY4" si="5">IF(ISERROR(AK2+AX2),"",AK2+AX2)</f>
        <v>2.1800000000000002</v>
      </c>
      <c r="AZ2" s="129">
        <f t="shared" ref="AZ2" si="6">IF(ISERROR((BA2-AY2)/BA2),"",(BA2-AY2)/BA2)</f>
        <v>0.128</v>
      </c>
      <c r="BA2" s="130">
        <v>2.5</v>
      </c>
      <c r="BB2" s="133">
        <f>BA2+AJ2</f>
        <v>2.84</v>
      </c>
      <c r="BC2" s="131">
        <v>3.24</v>
      </c>
      <c r="BD2" s="129">
        <f t="shared" ref="BD2:BD4" si="7">IF(ISERROR((BC2-BB2)/BC2),"",(BC2-BB2)/BC2)</f>
        <v>0.1235</v>
      </c>
      <c r="BE2" s="130"/>
      <c r="BF2" s="132">
        <v>32090</v>
      </c>
      <c r="BG2" s="124">
        <f t="shared" ref="BG2:BG4" si="8">IF(ISERROR(AY2*BF2),"",AY2*BF2)</f>
        <v>69956.2</v>
      </c>
      <c r="BH2" s="124">
        <f t="shared" ref="BH2:BH4" si="9">IF(ISERROR(BA2*BF2),"",BA2*BF2)</f>
        <v>80225</v>
      </c>
      <c r="BI2" s="124">
        <f t="shared" ref="BI2:BI4" si="10">IF(ISERROR(BF2*BB2),"",BF2*BB2)</f>
        <v>91135.6</v>
      </c>
      <c r="BJ2" s="124">
        <f t="shared" ref="BJ2:BJ4" si="11">IF(ISERROR(BA2*BF2*0.1),"",BA2*BF2*0.1)</f>
        <v>8022.5</v>
      </c>
      <c r="BK2" s="124">
        <f t="shared" ref="BK2:BK4" si="12">IF(ISERROR(BC2*BF2),"",BC2*BF2)</f>
        <v>103971.6</v>
      </c>
      <c r="BL2" s="174" t="s">
        <v>658</v>
      </c>
      <c r="BM2" s="168" t="s">
        <v>87</v>
      </c>
      <c r="BN2" s="168" t="s">
        <v>659</v>
      </c>
    </row>
    <row r="3" spans="1:66" s="134" customFormat="1" ht="123" customHeight="1">
      <c r="A3" s="115">
        <v>1</v>
      </c>
      <c r="B3" s="167"/>
      <c r="C3" s="115"/>
      <c r="D3" s="115" t="s">
        <v>227</v>
      </c>
      <c r="E3" s="115"/>
      <c r="F3" s="115" t="s">
        <v>543</v>
      </c>
      <c r="G3" s="118" t="s">
        <v>663</v>
      </c>
      <c r="H3" s="175" t="s">
        <v>675</v>
      </c>
      <c r="I3" s="176" t="s">
        <v>676</v>
      </c>
      <c r="J3" s="175" t="s">
        <v>665</v>
      </c>
      <c r="K3" s="177" t="s">
        <v>664</v>
      </c>
      <c r="L3" s="169" t="s">
        <v>673</v>
      </c>
      <c r="M3" s="118" t="s">
        <v>669</v>
      </c>
      <c r="N3" s="118"/>
      <c r="O3" s="118" t="s">
        <v>593</v>
      </c>
      <c r="P3" s="118"/>
      <c r="Q3" s="191" t="s">
        <v>678</v>
      </c>
      <c r="R3" s="165"/>
      <c r="S3" s="115" t="s">
        <v>468</v>
      </c>
      <c r="T3" s="171"/>
      <c r="U3" s="119">
        <v>1.79</v>
      </c>
      <c r="V3" s="115" t="s">
        <v>91</v>
      </c>
      <c r="W3" s="172" t="s">
        <v>666</v>
      </c>
      <c r="X3" s="116">
        <v>34.299999999999997</v>
      </c>
      <c r="Y3" s="116">
        <v>47</v>
      </c>
      <c r="Z3" s="116">
        <v>18.3</v>
      </c>
      <c r="AA3" s="117">
        <v>2</v>
      </c>
      <c r="AB3" s="120">
        <v>12</v>
      </c>
      <c r="AC3" s="121">
        <f>IF(X3="","",X3*Y3*Z3/1000000)</f>
        <v>0.03</v>
      </c>
      <c r="AD3" s="117">
        <v>65</v>
      </c>
      <c r="AE3" s="122">
        <f>AD3/AC3*AB3</f>
        <v>26000</v>
      </c>
      <c r="AF3" s="123">
        <v>4800</v>
      </c>
      <c r="AG3" s="178">
        <f>IF(ISERROR(AF3/AE3/AB3),"",AF3/AE3/AB3)</f>
        <v>1.4999999999999999E-2</v>
      </c>
      <c r="AH3" s="125" t="s">
        <v>557</v>
      </c>
      <c r="AI3" s="126">
        <v>0.191</v>
      </c>
      <c r="AJ3" s="124">
        <f>IF(ISERROR(U3*AI3),"",U3*AI3)</f>
        <v>0.34</v>
      </c>
      <c r="AK3" s="124">
        <f>U3+AG3+AJ3</f>
        <v>2.15</v>
      </c>
      <c r="AL3" s="127">
        <v>0.01</v>
      </c>
      <c r="AM3" s="124">
        <f t="shared" ref="AM3" si="13">IF(ISERROR(BA3*AL3),"",BA3*AL3)</f>
        <v>0.03</v>
      </c>
      <c r="AN3" s="127">
        <v>0</v>
      </c>
      <c r="AO3" s="124">
        <f t="shared" ref="AO3" si="14">IF(ISERROR(BA3*AN3),"",BA3*AN3)</f>
        <v>0</v>
      </c>
      <c r="AP3" s="127">
        <v>0</v>
      </c>
      <c r="AQ3" s="124">
        <f t="shared" ref="AQ3" si="15">IF(ISERROR(BA3*AP3),"",BA3*AP3)</f>
        <v>0</v>
      </c>
      <c r="AR3" s="128">
        <v>0</v>
      </c>
      <c r="AS3" s="127">
        <v>0</v>
      </c>
      <c r="AT3" s="124">
        <f t="shared" ref="AT3" si="16">IF(ISERROR(BA3*AS3),"",BA3*AS3)</f>
        <v>0</v>
      </c>
      <c r="AU3" s="128">
        <v>0</v>
      </c>
      <c r="AV3" s="127">
        <v>0</v>
      </c>
      <c r="AW3" s="124">
        <f t="shared" ref="AW3" si="17">IF(ISERROR(BA3*AV3),"",BA3*AV3)</f>
        <v>0</v>
      </c>
      <c r="AX3" s="124">
        <f>IF(ISERROR(AM3+AO3+AQ3+AT3+AW3),"",AM3+AO3+AQ3+AT3+AW3)</f>
        <v>0.03</v>
      </c>
      <c r="AY3" s="124">
        <f t="shared" ref="AY3" si="18">IF(ISERROR(AK3+AX3),"",AK3+AX3)</f>
        <v>2.1800000000000002</v>
      </c>
      <c r="AZ3" s="129">
        <f t="shared" ref="AZ3" si="19">IF(ISERROR((BA3-AY3)/BA3),"",(BA3-AY3)/BA3)</f>
        <v>0.128</v>
      </c>
      <c r="BA3" s="130">
        <v>2.5</v>
      </c>
      <c r="BB3" s="133">
        <f>BA3+AJ3</f>
        <v>2.84</v>
      </c>
      <c r="BC3" s="131">
        <v>3.24</v>
      </c>
      <c r="BD3" s="129">
        <f t="shared" ref="BD3" si="20">IF(ISERROR((BC3-BB3)/BC3),"",(BC3-BB3)/BC3)</f>
        <v>0.1235</v>
      </c>
      <c r="BE3" s="130"/>
      <c r="BF3" s="132">
        <v>32090</v>
      </c>
      <c r="BG3" s="124">
        <f t="shared" ref="BG3" si="21">IF(ISERROR(AY3*BF3),"",AY3*BF3)</f>
        <v>69956.2</v>
      </c>
      <c r="BH3" s="124">
        <f t="shared" ref="BH3" si="22">IF(ISERROR(BA3*BF3),"",BA3*BF3)</f>
        <v>80225</v>
      </c>
      <c r="BI3" s="124">
        <f t="shared" ref="BI3" si="23">IF(ISERROR(BF3*BB3),"",BF3*BB3)</f>
        <v>91135.6</v>
      </c>
      <c r="BJ3" s="124">
        <f t="shared" ref="BJ3" si="24">IF(ISERROR(BA3*BF3*0.1),"",BA3*BF3*0.1)</f>
        <v>8022.5</v>
      </c>
      <c r="BK3" s="124">
        <f t="shared" ref="BK3" si="25">IF(ISERROR(BC3*BF3),"",BC3*BF3)</f>
        <v>103971.6</v>
      </c>
      <c r="BL3" s="174" t="s">
        <v>658</v>
      </c>
      <c r="BM3" s="168" t="s">
        <v>87</v>
      </c>
      <c r="BN3" s="168" t="s">
        <v>659</v>
      </c>
    </row>
    <row r="4" spans="1:66" s="134" customFormat="1" ht="106.15" customHeight="1">
      <c r="A4" s="115">
        <v>2</v>
      </c>
      <c r="B4" s="115"/>
      <c r="C4" s="115"/>
      <c r="D4" s="115" t="s">
        <v>227</v>
      </c>
      <c r="E4" s="115"/>
      <c r="F4" s="115" t="s">
        <v>543</v>
      </c>
      <c r="G4" s="118" t="s">
        <v>663</v>
      </c>
      <c r="H4" s="175" t="s">
        <v>675</v>
      </c>
      <c r="I4" s="176" t="s">
        <v>676</v>
      </c>
      <c r="J4" s="175" t="s">
        <v>665</v>
      </c>
      <c r="K4" s="177" t="s">
        <v>664</v>
      </c>
      <c r="L4" s="169" t="s">
        <v>674</v>
      </c>
      <c r="M4" s="118" t="s">
        <v>670</v>
      </c>
      <c r="N4" s="118"/>
      <c r="O4" s="118" t="s">
        <v>593</v>
      </c>
      <c r="P4" s="118"/>
      <c r="Q4" s="191" t="s">
        <v>679</v>
      </c>
      <c r="R4" s="165"/>
      <c r="S4" s="115" t="s">
        <v>468</v>
      </c>
      <c r="T4" s="171"/>
      <c r="U4" s="119">
        <v>0.56000000000000005</v>
      </c>
      <c r="V4" s="115" t="s">
        <v>91</v>
      </c>
      <c r="W4" s="172" t="s">
        <v>666</v>
      </c>
      <c r="X4" s="116">
        <v>17.8</v>
      </c>
      <c r="Y4" s="116">
        <v>41.9</v>
      </c>
      <c r="Z4" s="116">
        <v>12.6</v>
      </c>
      <c r="AA4" s="117">
        <v>2</v>
      </c>
      <c r="AB4" s="120">
        <v>12</v>
      </c>
      <c r="AC4" s="121">
        <f>IF(X4="","",X4*Y4*Z4/1000000)</f>
        <v>8.9999999999999993E-3</v>
      </c>
      <c r="AD4" s="117">
        <v>65</v>
      </c>
      <c r="AE4" s="122">
        <f>IF(AD4="","",AD4/AC4)*12</f>
        <v>86667</v>
      </c>
      <c r="AF4" s="123">
        <v>4800</v>
      </c>
      <c r="AG4" s="178">
        <f>IF(ISERROR(AF4/AE4/AB4),"",AF4/AE4/AB4)</f>
        <v>5.0000000000000001E-3</v>
      </c>
      <c r="AH4" s="125" t="s">
        <v>557</v>
      </c>
      <c r="AI4" s="126">
        <v>0.191</v>
      </c>
      <c r="AJ4" s="124">
        <f>IF(ISERROR(U4*AI4),"",U4*AI4)</f>
        <v>0.11</v>
      </c>
      <c r="AK4" s="124">
        <f>U4+AG4+AJ4</f>
        <v>0.68</v>
      </c>
      <c r="AL4" s="127">
        <v>0.01</v>
      </c>
      <c r="AM4" s="124">
        <f t="shared" si="0"/>
        <v>0.01</v>
      </c>
      <c r="AN4" s="127">
        <v>0</v>
      </c>
      <c r="AO4" s="124">
        <f t="shared" si="1"/>
        <v>0</v>
      </c>
      <c r="AP4" s="127">
        <v>0</v>
      </c>
      <c r="AQ4" s="124">
        <f t="shared" si="2"/>
        <v>0</v>
      </c>
      <c r="AR4" s="128">
        <v>0</v>
      </c>
      <c r="AS4" s="127">
        <v>0</v>
      </c>
      <c r="AT4" s="124">
        <f t="shared" si="3"/>
        <v>0</v>
      </c>
      <c r="AU4" s="128">
        <v>0</v>
      </c>
      <c r="AV4" s="127">
        <v>0</v>
      </c>
      <c r="AW4" s="124">
        <f t="shared" si="4"/>
        <v>0</v>
      </c>
      <c r="AX4" s="124">
        <f>IF(ISERROR(AM4+AO4+AQ4+AT4+AW4),"",AM4+AO4+AQ4+AT4+AW4)</f>
        <v>0.01</v>
      </c>
      <c r="AY4" s="124">
        <f t="shared" si="5"/>
        <v>0.69</v>
      </c>
      <c r="AZ4" s="129">
        <f t="shared" ref="AZ4" si="26">IF(ISERROR((BA4-AY4)/BA4),"",(BA4-AY4)/BA4)</f>
        <v>0.34289999999999998</v>
      </c>
      <c r="BA4" s="130">
        <v>1.05</v>
      </c>
      <c r="BB4" s="133">
        <f>BA4+AJ4</f>
        <v>1.1599999999999999</v>
      </c>
      <c r="BC4" s="131">
        <v>2.2400000000000002</v>
      </c>
      <c r="BD4" s="129">
        <f t="shared" si="7"/>
        <v>0.48209999999999997</v>
      </c>
      <c r="BE4" s="130"/>
      <c r="BF4" s="132">
        <v>17850</v>
      </c>
      <c r="BG4" s="124">
        <f t="shared" si="8"/>
        <v>12316.5</v>
      </c>
      <c r="BH4" s="124">
        <f t="shared" si="9"/>
        <v>18742.5</v>
      </c>
      <c r="BI4" s="124">
        <f t="shared" si="10"/>
        <v>20706</v>
      </c>
      <c r="BJ4" s="124">
        <f t="shared" si="11"/>
        <v>1874.25</v>
      </c>
      <c r="BK4" s="124">
        <f t="shared" si="12"/>
        <v>39984</v>
      </c>
      <c r="BL4" s="174" t="s">
        <v>658</v>
      </c>
      <c r="BM4" s="168" t="s">
        <v>87</v>
      </c>
      <c r="BN4" s="168" t="s">
        <v>659</v>
      </c>
    </row>
    <row r="5" spans="1:66" s="134" customFormat="1" ht="106.15" customHeight="1">
      <c r="A5" s="115">
        <v>2</v>
      </c>
      <c r="B5" s="115"/>
      <c r="C5" s="115"/>
      <c r="D5" s="115" t="s">
        <v>227</v>
      </c>
      <c r="E5" s="115"/>
      <c r="F5" s="115" t="s">
        <v>543</v>
      </c>
      <c r="G5" s="118" t="s">
        <v>663</v>
      </c>
      <c r="H5" s="175" t="s">
        <v>675</v>
      </c>
      <c r="I5" s="176" t="s">
        <v>676</v>
      </c>
      <c r="J5" s="175" t="s">
        <v>665</v>
      </c>
      <c r="K5" s="177" t="s">
        <v>664</v>
      </c>
      <c r="L5" s="169" t="s">
        <v>674</v>
      </c>
      <c r="M5" s="118" t="s">
        <v>669</v>
      </c>
      <c r="N5" s="118"/>
      <c r="O5" s="118" t="s">
        <v>593</v>
      </c>
      <c r="P5" s="118"/>
      <c r="Q5" s="191" t="s">
        <v>680</v>
      </c>
      <c r="R5" s="165"/>
      <c r="S5" s="115" t="s">
        <v>468</v>
      </c>
      <c r="T5" s="171"/>
      <c r="U5" s="119">
        <v>0.56000000000000005</v>
      </c>
      <c r="V5" s="115" t="s">
        <v>91</v>
      </c>
      <c r="W5" s="172" t="s">
        <v>666</v>
      </c>
      <c r="X5" s="116">
        <v>17.8</v>
      </c>
      <c r="Y5" s="116">
        <v>41.9</v>
      </c>
      <c r="Z5" s="116">
        <v>12.6</v>
      </c>
      <c r="AA5" s="117">
        <v>2</v>
      </c>
      <c r="AB5" s="120">
        <v>12</v>
      </c>
      <c r="AC5" s="121">
        <f>IF(X5="","",X5*Y5*Z5/1000000)</f>
        <v>8.9999999999999993E-3</v>
      </c>
      <c r="AD5" s="117">
        <v>65</v>
      </c>
      <c r="AE5" s="122">
        <f>IF(AD5="","",AD5/AC5)*12</f>
        <v>86667</v>
      </c>
      <c r="AF5" s="123">
        <v>4800</v>
      </c>
      <c r="AG5" s="178">
        <f>IF(ISERROR(AF5/AE5/AB5),"",AF5/AE5/AB5)</f>
        <v>5.0000000000000001E-3</v>
      </c>
      <c r="AH5" s="125" t="s">
        <v>557</v>
      </c>
      <c r="AI5" s="126">
        <v>0.191</v>
      </c>
      <c r="AJ5" s="124">
        <f>IF(ISERROR(U5*AI5),"",U5*AI5)</f>
        <v>0.11</v>
      </c>
      <c r="AK5" s="124">
        <f>U5+AG5+AJ5</f>
        <v>0.68</v>
      </c>
      <c r="AL5" s="127">
        <v>0.01</v>
      </c>
      <c r="AM5" s="124">
        <f t="shared" ref="AM5" si="27">IF(ISERROR(BA5*AL5),"",BA5*AL5)</f>
        <v>0.01</v>
      </c>
      <c r="AN5" s="127">
        <v>0</v>
      </c>
      <c r="AO5" s="124">
        <f t="shared" ref="AO5" si="28">IF(ISERROR(BA5*AN5),"",BA5*AN5)</f>
        <v>0</v>
      </c>
      <c r="AP5" s="127">
        <v>0</v>
      </c>
      <c r="AQ5" s="124">
        <f t="shared" ref="AQ5" si="29">IF(ISERROR(BA5*AP5),"",BA5*AP5)</f>
        <v>0</v>
      </c>
      <c r="AR5" s="128">
        <v>0</v>
      </c>
      <c r="AS5" s="127">
        <v>0</v>
      </c>
      <c r="AT5" s="124">
        <f t="shared" ref="AT5" si="30">IF(ISERROR(BA5*AS5),"",BA5*AS5)</f>
        <v>0</v>
      </c>
      <c r="AU5" s="128">
        <v>0</v>
      </c>
      <c r="AV5" s="127">
        <v>0</v>
      </c>
      <c r="AW5" s="124">
        <f t="shared" ref="AW5" si="31">IF(ISERROR(BA5*AV5),"",BA5*AV5)</f>
        <v>0</v>
      </c>
      <c r="AX5" s="124">
        <f>IF(ISERROR(AM5+AO5+AQ5+AT5+AW5),"",AM5+AO5+AQ5+AT5+AW5)</f>
        <v>0.01</v>
      </c>
      <c r="AY5" s="124">
        <f t="shared" ref="AY5" si="32">IF(ISERROR(AK5+AX5),"",AK5+AX5)</f>
        <v>0.69</v>
      </c>
      <c r="AZ5" s="129">
        <f t="shared" ref="AZ5" si="33">IF(ISERROR((BA5-AY5)/BA5),"",(BA5-AY5)/BA5)</f>
        <v>0.34289999999999998</v>
      </c>
      <c r="BA5" s="130">
        <v>1.05</v>
      </c>
      <c r="BB5" s="133">
        <f>BA5+AJ5</f>
        <v>1.1599999999999999</v>
      </c>
      <c r="BC5" s="131">
        <v>2.2400000000000002</v>
      </c>
      <c r="BD5" s="129">
        <f t="shared" ref="BD5" si="34">IF(ISERROR((BC5-BB5)/BC5),"",(BC5-BB5)/BC5)</f>
        <v>0.48209999999999997</v>
      </c>
      <c r="BE5" s="130"/>
      <c r="BF5" s="132">
        <v>17850</v>
      </c>
      <c r="BG5" s="124">
        <f t="shared" ref="BG5" si="35">IF(ISERROR(AY5*BF5),"",AY5*BF5)</f>
        <v>12316.5</v>
      </c>
      <c r="BH5" s="124">
        <f t="shared" ref="BH5" si="36">IF(ISERROR(BA5*BF5),"",BA5*BF5)</f>
        <v>18742.5</v>
      </c>
      <c r="BI5" s="124">
        <f t="shared" ref="BI5" si="37">IF(ISERROR(BF5*BB5),"",BF5*BB5)</f>
        <v>20706</v>
      </c>
      <c r="BJ5" s="124">
        <f t="shared" ref="BJ5" si="38">IF(ISERROR(BA5*BF5*0.1),"",BA5*BF5*0.1)</f>
        <v>1874.25</v>
      </c>
      <c r="BK5" s="124">
        <f t="shared" ref="BK5" si="39">IF(ISERROR(BC5*BF5),"",BC5*BF5)</f>
        <v>39984</v>
      </c>
      <c r="BL5" s="174" t="s">
        <v>658</v>
      </c>
      <c r="BM5" s="168" t="s">
        <v>87</v>
      </c>
      <c r="BN5" s="168" t="s">
        <v>659</v>
      </c>
    </row>
  </sheetData>
  <sheetProtection insertRows="0" deleteRows="0" sort="0"/>
  <protectedRanges>
    <protectedRange sqref="BD2:BD5 AC2:AE5 M2:O164 AG2:AG5 A6:J164 X6:BA164 AJ2:AZ5 U2:V164 A2:G5 Q6:S164 R2:S5" name="Range1"/>
    <protectedRange sqref="X2:AA5" name="Range1_2"/>
    <protectedRange sqref="AF2:AF5" name="Range1_3"/>
    <protectedRange sqref="AH2:AI5" name="Range1_4"/>
    <protectedRange sqref="BC2:BC5" name="Range1_5"/>
    <protectedRange sqref="BF2:BF5" name="Range1_6"/>
    <protectedRange sqref="K6:K214" name="Range1_1"/>
    <protectedRange sqref="P2:P209" name="Range1_3_1"/>
    <protectedRange sqref="BE2:BE209" name="Range1_4_1"/>
    <protectedRange sqref="L6:L170" name="Range1_7"/>
    <protectedRange sqref="T2:T170" name="Range1_8"/>
    <protectedRange sqref="W2:W170" name="Range1_9"/>
    <protectedRange sqref="L2:L5 H2:J5" name="Range1_10"/>
    <protectedRange sqref="K2:K5" name="Range1_1_1"/>
    <protectedRange sqref="Q2:Q5" name="Range1_11"/>
  </protectedRanges>
  <phoneticPr fontId="27" type="noConversion"/>
  <dataValidations count="1">
    <dataValidation type="list" allowBlank="1" showInputMessage="1" showErrorMessage="1" sqref="BL2:BN5" xr:uid="{2238A4A9-E9BA-43FF-9707-AFFB8D779CD7}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EE83D72-3E60-4F9D-A253-C023ADDC3EB0}">
          <x14:formula1>
            <xm:f>ValueSelect!$E$2:$E$26</xm:f>
          </x14:formula1>
          <xm:sqref>E2:E5</xm:sqref>
        </x14:dataValidation>
        <x14:dataValidation type="list" allowBlank="1" showInputMessage="1" showErrorMessage="1" xr:uid="{3ED21AB0-7452-4348-8463-3FB76F0EB169}">
          <x14:formula1>
            <xm:f>ValueSelect!$F$2:$F$3</xm:f>
          </x14:formula1>
          <xm:sqref>F2:F5</xm:sqref>
        </x14:dataValidation>
        <x14:dataValidation type="list" allowBlank="1" showInputMessage="1" showErrorMessage="1" xr:uid="{0DA2C77D-F313-478C-B6EE-C5B9103FCA45}">
          <x14:formula1>
            <xm:f>Data!$L$2:$L$14</xm:f>
          </x14:formula1>
          <xm:sqref>S2:S5</xm:sqref>
        </x14:dataValidation>
        <x14:dataValidation type="list" allowBlank="1" showInputMessage="1" showErrorMessage="1" xr:uid="{6530D7F5-C8D9-4AF6-9493-66E0D7B2FD4B}">
          <x14:formula1>
            <xm:f>Data!$S$2:$S$6</xm:f>
          </x14:formula1>
          <xm:sqref>V2:V5</xm:sqref>
        </x14:dataValidation>
        <x14:dataValidation type="list" allowBlank="1" showInputMessage="1" showErrorMessage="1" xr:uid="{DDF1C240-44CA-4102-8E28-B9D86EBE8B04}">
          <x14:formula1>
            <xm:f>ValueSelect!$D$2:$D$298</xm:f>
          </x14:formula1>
          <xm:sqref>D2:D5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8"/>
  <sheetViews>
    <sheetView topLeftCell="B1" workbookViewId="0">
      <selection activeCell="I11" sqref="I11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26.4257812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43" t="s">
        <v>103</v>
      </c>
      <c r="B1" s="44" t="s">
        <v>104</v>
      </c>
      <c r="C1" s="45" t="s">
        <v>41</v>
      </c>
      <c r="D1" s="70" t="s">
        <v>3</v>
      </c>
      <c r="E1" s="38" t="s">
        <v>20</v>
      </c>
      <c r="F1" s="38" t="s">
        <v>70</v>
      </c>
      <c r="G1" s="38" t="s">
        <v>518</v>
      </c>
      <c r="H1" s="38" t="s">
        <v>51</v>
      </c>
      <c r="I1" s="38" t="s">
        <v>438</v>
      </c>
      <c r="J1" s="38" t="s">
        <v>433</v>
      </c>
      <c r="K1" s="38" t="s">
        <v>52</v>
      </c>
    </row>
    <row r="2" spans="1:11">
      <c r="A2" s="104" t="s">
        <v>105</v>
      </c>
      <c r="B2" s="105" t="s">
        <v>79</v>
      </c>
      <c r="C2" s="105" t="s">
        <v>95</v>
      </c>
      <c r="D2" s="104"/>
      <c r="E2" s="104"/>
      <c r="F2" s="106" t="s">
        <v>543</v>
      </c>
      <c r="G2" s="104" t="s">
        <v>457</v>
      </c>
      <c r="H2" s="104"/>
      <c r="I2" s="104"/>
      <c r="J2" s="104"/>
      <c r="K2" s="106" t="s">
        <v>384</v>
      </c>
    </row>
    <row r="3" spans="1:11">
      <c r="A3" s="40" t="s">
        <v>101</v>
      </c>
      <c r="B3" s="40" t="s">
        <v>80</v>
      </c>
      <c r="C3" s="40" t="s">
        <v>106</v>
      </c>
      <c r="D3" t="s">
        <v>129</v>
      </c>
      <c r="E3" t="s">
        <v>125</v>
      </c>
      <c r="F3" s="3" t="s">
        <v>544</v>
      </c>
      <c r="G3" t="s">
        <v>456</v>
      </c>
      <c r="H3" t="s">
        <v>380</v>
      </c>
      <c r="I3" t="s">
        <v>545</v>
      </c>
      <c r="J3" s="71" t="s">
        <v>437</v>
      </c>
      <c r="K3" t="s">
        <v>459</v>
      </c>
    </row>
    <row r="4" spans="1:11">
      <c r="A4" t="s">
        <v>524</v>
      </c>
      <c r="B4" s="40" t="s">
        <v>530</v>
      </c>
      <c r="C4" s="40" t="s">
        <v>96</v>
      </c>
      <c r="D4" t="s">
        <v>126</v>
      </c>
      <c r="E4" t="s">
        <v>124</v>
      </c>
      <c r="F4" s="3"/>
      <c r="H4" t="s">
        <v>381</v>
      </c>
      <c r="I4" t="s">
        <v>439</v>
      </c>
      <c r="J4" s="71" t="s">
        <v>541</v>
      </c>
      <c r="K4" t="s">
        <v>551</v>
      </c>
    </row>
    <row r="5" spans="1:11">
      <c r="A5" t="s">
        <v>107</v>
      </c>
      <c r="B5" s="40" t="s">
        <v>81</v>
      </c>
      <c r="C5" s="40" t="s">
        <v>96</v>
      </c>
      <c r="D5" s="3" t="s">
        <v>130</v>
      </c>
      <c r="E5" t="s">
        <v>427</v>
      </c>
      <c r="F5" s="3"/>
      <c r="H5" t="s">
        <v>538</v>
      </c>
      <c r="I5" t="s">
        <v>458</v>
      </c>
      <c r="J5" s="71" t="s">
        <v>436</v>
      </c>
      <c r="K5" t="s">
        <v>460</v>
      </c>
    </row>
    <row r="6" spans="1:11">
      <c r="A6" t="s">
        <v>525</v>
      </c>
      <c r="B6" s="40" t="s">
        <v>531</v>
      </c>
      <c r="C6" s="40" t="s">
        <v>535</v>
      </c>
      <c r="D6" s="3" t="s">
        <v>131</v>
      </c>
      <c r="E6" t="s">
        <v>481</v>
      </c>
      <c r="F6" s="3"/>
      <c r="I6" t="s">
        <v>546</v>
      </c>
      <c r="J6" s="71" t="s">
        <v>455</v>
      </c>
      <c r="K6" t="s">
        <v>461</v>
      </c>
    </row>
    <row r="7" spans="1:11">
      <c r="A7" t="s">
        <v>108</v>
      </c>
      <c r="B7" s="40" t="s">
        <v>82</v>
      </c>
      <c r="C7" s="40" t="s">
        <v>82</v>
      </c>
      <c r="D7" t="s">
        <v>132</v>
      </c>
      <c r="E7" t="s">
        <v>123</v>
      </c>
      <c r="F7" s="3"/>
      <c r="I7" t="s">
        <v>440</v>
      </c>
      <c r="J7" s="71" t="s">
        <v>542</v>
      </c>
      <c r="K7" t="s">
        <v>462</v>
      </c>
    </row>
    <row r="8" spans="1:11">
      <c r="A8" t="s">
        <v>109</v>
      </c>
      <c r="B8" s="40" t="s">
        <v>83</v>
      </c>
      <c r="C8" s="40" t="s">
        <v>97</v>
      </c>
      <c r="D8" t="s">
        <v>309</v>
      </c>
      <c r="E8" t="s">
        <v>122</v>
      </c>
      <c r="F8" s="3"/>
      <c r="I8" t="s">
        <v>441</v>
      </c>
      <c r="J8" s="71" t="s">
        <v>435</v>
      </c>
      <c r="K8" t="s">
        <v>552</v>
      </c>
    </row>
    <row r="9" spans="1:11">
      <c r="A9" t="s">
        <v>526</v>
      </c>
      <c r="B9" s="40" t="s">
        <v>532</v>
      </c>
      <c r="C9" s="40" t="s">
        <v>99</v>
      </c>
      <c r="D9" t="s">
        <v>133</v>
      </c>
      <c r="E9" t="s">
        <v>121</v>
      </c>
      <c r="F9" s="3"/>
      <c r="I9" t="s">
        <v>442</v>
      </c>
      <c r="J9" s="71" t="s">
        <v>434</v>
      </c>
      <c r="K9" t="s">
        <v>553</v>
      </c>
    </row>
    <row r="10" spans="1:11">
      <c r="A10" t="s">
        <v>110</v>
      </c>
      <c r="B10" s="40" t="s">
        <v>84</v>
      </c>
      <c r="C10" s="40" t="s">
        <v>99</v>
      </c>
      <c r="D10" t="s">
        <v>310</v>
      </c>
      <c r="E10" t="s">
        <v>120</v>
      </c>
      <c r="F10" s="3"/>
      <c r="J10" s="75" t="s">
        <v>668</v>
      </c>
      <c r="K10" t="s">
        <v>463</v>
      </c>
    </row>
    <row r="11" spans="1:11">
      <c r="A11" t="s">
        <v>111</v>
      </c>
      <c r="B11" s="40" t="s">
        <v>85</v>
      </c>
      <c r="C11" s="40" t="s">
        <v>85</v>
      </c>
      <c r="D11" t="s">
        <v>134</v>
      </c>
      <c r="E11" t="s">
        <v>119</v>
      </c>
      <c r="J11" s="71" t="s">
        <v>59</v>
      </c>
      <c r="K11" t="s">
        <v>464</v>
      </c>
    </row>
    <row r="12" spans="1:11">
      <c r="A12" s="3" t="s">
        <v>527</v>
      </c>
      <c r="B12" s="40" t="s">
        <v>533</v>
      </c>
      <c r="C12" s="40" t="s">
        <v>536</v>
      </c>
      <c r="D12" t="s">
        <v>135</v>
      </c>
      <c r="E12" t="s">
        <v>118</v>
      </c>
      <c r="J12" s="71"/>
      <c r="K12" t="s">
        <v>554</v>
      </c>
    </row>
    <row r="13" spans="1:11">
      <c r="A13" t="s">
        <v>113</v>
      </c>
      <c r="B13" s="40" t="s">
        <v>86</v>
      </c>
      <c r="C13" s="40" t="s">
        <v>98</v>
      </c>
      <c r="D13" t="s">
        <v>311</v>
      </c>
      <c r="E13" t="s">
        <v>444</v>
      </c>
      <c r="J13" s="71"/>
      <c r="K13" t="s">
        <v>555</v>
      </c>
    </row>
    <row r="14" spans="1:11">
      <c r="A14" t="s">
        <v>528</v>
      </c>
      <c r="B14" s="40" t="s">
        <v>534</v>
      </c>
      <c r="C14" s="40" t="s">
        <v>537</v>
      </c>
      <c r="D14" t="s">
        <v>127</v>
      </c>
      <c r="E14" t="s">
        <v>445</v>
      </c>
      <c r="J14" s="71"/>
      <c r="K14" t="s">
        <v>556</v>
      </c>
    </row>
    <row r="15" spans="1:11">
      <c r="A15" s="3" t="s">
        <v>660</v>
      </c>
      <c r="B15" s="40" t="s">
        <v>661</v>
      </c>
      <c r="C15" s="40" t="s">
        <v>114</v>
      </c>
      <c r="D15" t="s">
        <v>312</v>
      </c>
      <c r="E15" t="s">
        <v>446</v>
      </c>
      <c r="J15" s="71"/>
      <c r="K15" t="s">
        <v>465</v>
      </c>
    </row>
    <row r="16" spans="1:11">
      <c r="A16" s="103" t="s">
        <v>529</v>
      </c>
      <c r="B16" s="40" t="s">
        <v>454</v>
      </c>
      <c r="C16" s="40" t="s">
        <v>114</v>
      </c>
      <c r="D16" t="s">
        <v>313</v>
      </c>
      <c r="E16" t="s">
        <v>117</v>
      </c>
      <c r="K16" t="s">
        <v>466</v>
      </c>
    </row>
    <row r="17" spans="1:7">
      <c r="A17" s="40"/>
      <c r="B17" s="40"/>
      <c r="C17" s="40"/>
      <c r="D17" t="s">
        <v>136</v>
      </c>
      <c r="E17" t="s">
        <v>424</v>
      </c>
    </row>
    <row r="18" spans="1:7">
      <c r="A18" s="40"/>
      <c r="B18" s="40"/>
      <c r="C18" s="40"/>
      <c r="D18" t="s">
        <v>385</v>
      </c>
      <c r="E18" t="s">
        <v>116</v>
      </c>
    </row>
    <row r="19" spans="1:7">
      <c r="A19" s="40"/>
      <c r="B19" s="40"/>
      <c r="C19" s="40"/>
      <c r="D19" t="s">
        <v>137</v>
      </c>
      <c r="E19" t="s">
        <v>447</v>
      </c>
    </row>
    <row r="20" spans="1:7">
      <c r="A20" s="40"/>
      <c r="B20" s="40"/>
      <c r="C20" s="40"/>
      <c r="D20" t="s">
        <v>314</v>
      </c>
      <c r="E20" t="s">
        <v>423</v>
      </c>
      <c r="F20" s="3"/>
      <c r="G20" s="3"/>
    </row>
    <row r="21" spans="1:7">
      <c r="A21" s="40"/>
      <c r="B21" s="40"/>
      <c r="C21" s="40"/>
      <c r="D21" t="s">
        <v>138</v>
      </c>
      <c r="E21" t="s">
        <v>448</v>
      </c>
      <c r="F21" s="3"/>
      <c r="G21" s="3"/>
    </row>
    <row r="22" spans="1:7">
      <c r="A22" s="40"/>
      <c r="B22" s="40"/>
      <c r="C22" s="40"/>
      <c r="D22" t="s">
        <v>139</v>
      </c>
      <c r="E22" t="s">
        <v>449</v>
      </c>
    </row>
    <row r="23" spans="1:7">
      <c r="A23" s="40"/>
      <c r="B23" s="40"/>
      <c r="C23" s="40"/>
      <c r="D23" t="s">
        <v>140</v>
      </c>
      <c r="E23" t="s">
        <v>450</v>
      </c>
    </row>
    <row r="24" spans="1:7">
      <c r="A24" s="40"/>
      <c r="B24" s="40"/>
      <c r="C24" s="40"/>
      <c r="D24" t="s">
        <v>141</v>
      </c>
      <c r="E24" t="s">
        <v>425</v>
      </c>
    </row>
    <row r="25" spans="1:7">
      <c r="A25" s="40"/>
      <c r="B25" s="40"/>
      <c r="C25" s="40"/>
      <c r="D25" s="3" t="s">
        <v>315</v>
      </c>
      <c r="E25" t="s">
        <v>426</v>
      </c>
    </row>
    <row r="26" spans="1:7">
      <c r="A26" s="40"/>
      <c r="B26" s="40"/>
      <c r="C26" s="40"/>
      <c r="D26" t="s">
        <v>142</v>
      </c>
      <c r="E26" t="s">
        <v>115</v>
      </c>
    </row>
    <row r="27" spans="1:7">
      <c r="A27" s="40"/>
      <c r="B27" s="40"/>
      <c r="C27" s="40"/>
      <c r="D27" t="s">
        <v>386</v>
      </c>
    </row>
    <row r="28" spans="1:7">
      <c r="A28" s="40"/>
      <c r="B28" s="40"/>
      <c r="C28" s="40"/>
      <c r="D28" t="s">
        <v>143</v>
      </c>
    </row>
    <row r="29" spans="1:7">
      <c r="A29" s="40"/>
      <c r="B29" s="40"/>
      <c r="C29" s="40"/>
      <c r="D29" t="s">
        <v>387</v>
      </c>
    </row>
    <row r="30" spans="1:7">
      <c r="A30" s="40"/>
      <c r="B30" s="40"/>
      <c r="C30" s="40"/>
      <c r="D30" t="s">
        <v>144</v>
      </c>
    </row>
    <row r="31" spans="1:7">
      <c r="A31" s="40"/>
      <c r="B31" s="40"/>
      <c r="C31" s="40"/>
      <c r="D31" t="s">
        <v>388</v>
      </c>
    </row>
    <row r="32" spans="1:7">
      <c r="A32" s="40"/>
      <c r="B32" s="40"/>
      <c r="C32" s="40"/>
      <c r="D32" t="s">
        <v>128</v>
      </c>
    </row>
    <row r="33" spans="1:4">
      <c r="A33" s="40"/>
      <c r="B33" s="40"/>
      <c r="C33" s="40"/>
      <c r="D33" t="s">
        <v>145</v>
      </c>
    </row>
    <row r="34" spans="1:4">
      <c r="A34" s="40"/>
      <c r="B34" s="40"/>
      <c r="C34" s="40"/>
      <c r="D34" s="3" t="s">
        <v>389</v>
      </c>
    </row>
    <row r="35" spans="1:4">
      <c r="A35" s="40"/>
      <c r="B35" s="40"/>
      <c r="C35" s="40"/>
      <c r="D35" t="s">
        <v>146</v>
      </c>
    </row>
    <row r="36" spans="1:4">
      <c r="A36" s="40"/>
      <c r="B36" s="40"/>
      <c r="C36" s="40"/>
      <c r="D36" t="s">
        <v>316</v>
      </c>
    </row>
    <row r="37" spans="1:4">
      <c r="A37" s="40"/>
      <c r="B37" s="40"/>
      <c r="C37" s="40"/>
      <c r="D37" t="s">
        <v>147</v>
      </c>
    </row>
    <row r="38" spans="1:4">
      <c r="A38" s="40"/>
      <c r="B38" s="40"/>
      <c r="C38" s="40"/>
      <c r="D38" t="s">
        <v>148</v>
      </c>
    </row>
    <row r="39" spans="1:4">
      <c r="A39" s="40"/>
      <c r="B39" s="40"/>
      <c r="C39" s="40"/>
      <c r="D39" t="s">
        <v>149</v>
      </c>
    </row>
    <row r="40" spans="1:4">
      <c r="A40" s="40"/>
      <c r="B40" s="40"/>
      <c r="C40" s="40"/>
      <c r="D40" t="s">
        <v>390</v>
      </c>
    </row>
    <row r="41" spans="1:4">
      <c r="A41" s="40"/>
      <c r="B41" s="40"/>
      <c r="C41" s="40"/>
      <c r="D41" t="s">
        <v>317</v>
      </c>
    </row>
    <row r="42" spans="1:4">
      <c r="A42" s="40"/>
      <c r="B42" s="40"/>
      <c r="C42" s="40"/>
      <c r="D42" s="3" t="s">
        <v>589</v>
      </c>
    </row>
    <row r="43" spans="1:4">
      <c r="A43" s="40"/>
      <c r="B43" s="40"/>
      <c r="C43" s="40"/>
      <c r="D43" t="s">
        <v>150</v>
      </c>
    </row>
    <row r="44" spans="1:4">
      <c r="A44" s="40"/>
      <c r="B44" s="40"/>
      <c r="C44" s="40"/>
      <c r="D44" t="s">
        <v>151</v>
      </c>
    </row>
    <row r="45" spans="1:4">
      <c r="A45" s="40"/>
      <c r="B45" s="40"/>
      <c r="C45" s="40"/>
      <c r="D45" t="s">
        <v>391</v>
      </c>
    </row>
    <row r="46" spans="1:4">
      <c r="A46" s="40"/>
      <c r="B46" s="40"/>
      <c r="C46" s="40"/>
      <c r="D46" t="s">
        <v>152</v>
      </c>
    </row>
    <row r="47" spans="1:4">
      <c r="A47" s="40"/>
      <c r="B47" s="40"/>
      <c r="C47" s="40"/>
      <c r="D47" t="s">
        <v>318</v>
      </c>
    </row>
    <row r="48" spans="1:4">
      <c r="A48" s="40"/>
      <c r="B48" s="40"/>
      <c r="C48" s="40"/>
      <c r="D48" t="s">
        <v>153</v>
      </c>
    </row>
    <row r="49" spans="1:4">
      <c r="A49" s="40"/>
      <c r="B49" s="40"/>
      <c r="D49" t="s">
        <v>154</v>
      </c>
    </row>
    <row r="50" spans="1:4">
      <c r="A50" s="40"/>
      <c r="B50" s="40"/>
      <c r="C50" s="40"/>
      <c r="D50" t="s">
        <v>155</v>
      </c>
    </row>
    <row r="51" spans="1:4">
      <c r="A51" s="40"/>
      <c r="B51" s="40"/>
      <c r="C51" s="40"/>
      <c r="D51" t="s">
        <v>392</v>
      </c>
    </row>
    <row r="52" spans="1:4">
      <c r="A52" s="40"/>
      <c r="B52" s="40"/>
      <c r="C52" s="40"/>
      <c r="D52" t="s">
        <v>156</v>
      </c>
    </row>
    <row r="53" spans="1:4">
      <c r="A53" s="40"/>
      <c r="B53" s="40"/>
      <c r="C53" s="40"/>
      <c r="D53" t="s">
        <v>319</v>
      </c>
    </row>
    <row r="54" spans="1:4">
      <c r="A54" s="40"/>
      <c r="B54" s="40"/>
      <c r="C54" s="40"/>
      <c r="D54" t="s">
        <v>157</v>
      </c>
    </row>
    <row r="55" spans="1:4">
      <c r="A55" s="40"/>
      <c r="B55" s="40"/>
      <c r="C55" s="40"/>
      <c r="D55" t="s">
        <v>320</v>
      </c>
    </row>
    <row r="56" spans="1:4">
      <c r="A56" s="40"/>
      <c r="B56" s="40"/>
      <c r="C56" s="40"/>
      <c r="D56" t="s">
        <v>393</v>
      </c>
    </row>
    <row r="57" spans="1:4">
      <c r="A57" s="40"/>
      <c r="B57" s="40"/>
      <c r="C57" s="40"/>
      <c r="D57" s="3" t="s">
        <v>321</v>
      </c>
    </row>
    <row r="58" spans="1:4">
      <c r="A58" s="40"/>
      <c r="B58" s="40"/>
      <c r="C58" s="40"/>
      <c r="D58" t="s">
        <v>322</v>
      </c>
    </row>
    <row r="59" spans="1:4">
      <c r="A59" s="40"/>
      <c r="B59" s="40"/>
      <c r="C59" s="40"/>
      <c r="D59" t="s">
        <v>158</v>
      </c>
    </row>
    <row r="60" spans="1:4">
      <c r="A60" s="40"/>
      <c r="B60" s="40"/>
      <c r="C60" s="40"/>
      <c r="D60" t="s">
        <v>323</v>
      </c>
    </row>
    <row r="61" spans="1:4">
      <c r="A61" s="40"/>
      <c r="B61" s="40"/>
      <c r="C61" s="40"/>
      <c r="D61" t="s">
        <v>324</v>
      </c>
    </row>
    <row r="62" spans="1:4">
      <c r="A62" s="40"/>
      <c r="B62" s="40"/>
      <c r="C62" s="40"/>
      <c r="D62" t="s">
        <v>159</v>
      </c>
    </row>
    <row r="63" spans="1:4">
      <c r="A63" s="40"/>
      <c r="B63" s="40"/>
      <c r="C63" s="40"/>
      <c r="D63" s="3" t="s">
        <v>160</v>
      </c>
    </row>
    <row r="64" spans="1:4">
      <c r="A64" s="40"/>
      <c r="B64" s="40"/>
      <c r="C64" s="40"/>
      <c r="D64" t="s">
        <v>161</v>
      </c>
    </row>
    <row r="65" spans="1:4">
      <c r="A65" s="40"/>
      <c r="B65" s="40"/>
      <c r="C65" s="40"/>
      <c r="D65" t="s">
        <v>162</v>
      </c>
    </row>
    <row r="66" spans="1:4">
      <c r="A66" s="40"/>
      <c r="B66" s="40"/>
      <c r="C66" s="40"/>
      <c r="D66" t="s">
        <v>163</v>
      </c>
    </row>
    <row r="67" spans="1:4">
      <c r="A67" s="40"/>
      <c r="B67" s="40"/>
      <c r="C67" s="40"/>
      <c r="D67" t="s">
        <v>164</v>
      </c>
    </row>
    <row r="68" spans="1:4">
      <c r="A68" s="40"/>
      <c r="B68" s="40"/>
      <c r="C68" s="40"/>
      <c r="D68" t="s">
        <v>394</v>
      </c>
    </row>
    <row r="69" spans="1:4">
      <c r="A69" s="40"/>
      <c r="B69" s="40"/>
      <c r="C69" s="40"/>
      <c r="D69" s="3" t="s">
        <v>165</v>
      </c>
    </row>
    <row r="70" spans="1:4">
      <c r="A70" s="40"/>
      <c r="B70" s="40"/>
      <c r="C70" s="40"/>
      <c r="D70" t="s">
        <v>395</v>
      </c>
    </row>
    <row r="71" spans="1:4">
      <c r="A71" s="40"/>
      <c r="B71" s="40"/>
      <c r="C71" s="40"/>
      <c r="D71" t="s">
        <v>166</v>
      </c>
    </row>
    <row r="72" spans="1:4">
      <c r="A72" s="40"/>
      <c r="B72" s="40"/>
      <c r="C72" s="40"/>
      <c r="D72" t="s">
        <v>167</v>
      </c>
    </row>
    <row r="73" spans="1:4">
      <c r="A73" s="40"/>
      <c r="B73" s="40"/>
      <c r="C73" s="40"/>
      <c r="D73" t="s">
        <v>168</v>
      </c>
    </row>
    <row r="74" spans="1:4">
      <c r="A74" s="40"/>
      <c r="B74" s="40"/>
      <c r="C74" s="40"/>
      <c r="D74" t="s">
        <v>169</v>
      </c>
    </row>
    <row r="75" spans="1:4">
      <c r="A75" s="40"/>
      <c r="B75" s="40"/>
      <c r="C75" s="40"/>
      <c r="D75" t="s">
        <v>325</v>
      </c>
    </row>
    <row r="76" spans="1:4">
      <c r="A76" s="40"/>
      <c r="B76" s="40"/>
      <c r="C76" s="40"/>
      <c r="D76" t="s">
        <v>170</v>
      </c>
    </row>
    <row r="77" spans="1:4">
      <c r="A77" s="40"/>
      <c r="B77" s="40"/>
      <c r="C77" s="40"/>
      <c r="D77" t="s">
        <v>326</v>
      </c>
    </row>
    <row r="78" spans="1:4">
      <c r="A78" s="40"/>
      <c r="B78" s="40"/>
      <c r="C78" s="40"/>
      <c r="D78" t="s">
        <v>171</v>
      </c>
    </row>
    <row r="79" spans="1:4">
      <c r="A79" s="40"/>
      <c r="B79" s="40"/>
      <c r="C79" s="40"/>
      <c r="D79" t="s">
        <v>327</v>
      </c>
    </row>
    <row r="80" spans="1:4">
      <c r="A80" s="40"/>
      <c r="B80" s="40"/>
      <c r="C80" s="40"/>
      <c r="D80" t="s">
        <v>172</v>
      </c>
    </row>
    <row r="81" spans="3:4">
      <c r="C81" s="40"/>
      <c r="D81" t="s">
        <v>328</v>
      </c>
    </row>
    <row r="82" spans="3:4">
      <c r="C82" s="40"/>
      <c r="D82" t="s">
        <v>173</v>
      </c>
    </row>
    <row r="83" spans="3:4">
      <c r="C83" s="40"/>
      <c r="D83" t="s">
        <v>174</v>
      </c>
    </row>
    <row r="84" spans="3:4">
      <c r="C84" s="40"/>
      <c r="D84" t="s">
        <v>396</v>
      </c>
    </row>
    <row r="85" spans="3:4">
      <c r="C85" s="40"/>
      <c r="D85" t="s">
        <v>329</v>
      </c>
    </row>
    <row r="86" spans="3:4">
      <c r="C86" s="40"/>
      <c r="D86" t="s">
        <v>175</v>
      </c>
    </row>
    <row r="87" spans="3:4">
      <c r="C87" s="40"/>
      <c r="D87" t="s">
        <v>176</v>
      </c>
    </row>
    <row r="88" spans="3:4">
      <c r="C88" s="40"/>
      <c r="D88" t="s">
        <v>177</v>
      </c>
    </row>
    <row r="89" spans="3:4">
      <c r="C89" s="40"/>
      <c r="D89" t="s">
        <v>330</v>
      </c>
    </row>
    <row r="90" spans="3:4">
      <c r="C90" s="40"/>
      <c r="D90" t="s">
        <v>331</v>
      </c>
    </row>
    <row r="91" spans="3:4">
      <c r="C91" s="40"/>
      <c r="D91" t="s">
        <v>397</v>
      </c>
    </row>
    <row r="92" spans="3:4">
      <c r="C92" s="40"/>
      <c r="D92" t="s">
        <v>178</v>
      </c>
    </row>
    <row r="93" spans="3:4">
      <c r="C93" s="40"/>
      <c r="D93" t="s">
        <v>179</v>
      </c>
    </row>
    <row r="94" spans="3:4">
      <c r="C94" s="40"/>
      <c r="D94" t="s">
        <v>180</v>
      </c>
    </row>
    <row r="95" spans="3:4">
      <c r="C95" s="40"/>
      <c r="D95" t="s">
        <v>451</v>
      </c>
    </row>
    <row r="96" spans="3:4">
      <c r="C96" s="40"/>
      <c r="D96" t="s">
        <v>181</v>
      </c>
    </row>
    <row r="97" spans="3:4">
      <c r="C97" s="40"/>
      <c r="D97" t="s">
        <v>182</v>
      </c>
    </row>
    <row r="98" spans="3:4">
      <c r="C98" s="40"/>
      <c r="D98" t="s">
        <v>398</v>
      </c>
    </row>
    <row r="99" spans="3:4">
      <c r="C99" s="40"/>
      <c r="D99" t="s">
        <v>183</v>
      </c>
    </row>
    <row r="100" spans="3:4">
      <c r="C100" s="40"/>
      <c r="D100" t="s">
        <v>184</v>
      </c>
    </row>
    <row r="101" spans="3:4">
      <c r="C101" s="40"/>
      <c r="D101" t="s">
        <v>185</v>
      </c>
    </row>
    <row r="102" spans="3:4">
      <c r="C102" s="40"/>
      <c r="D102" t="s">
        <v>186</v>
      </c>
    </row>
    <row r="103" spans="3:4">
      <c r="D103" t="s">
        <v>399</v>
      </c>
    </row>
    <row r="104" spans="3:4">
      <c r="D104" t="s">
        <v>187</v>
      </c>
    </row>
    <row r="105" spans="3:4">
      <c r="D105" t="s">
        <v>188</v>
      </c>
    </row>
    <row r="106" spans="3:4">
      <c r="D106" t="s">
        <v>400</v>
      </c>
    </row>
    <row r="107" spans="3:4">
      <c r="D107" t="s">
        <v>452</v>
      </c>
    </row>
    <row r="108" spans="3:4">
      <c r="D108" t="s">
        <v>189</v>
      </c>
    </row>
    <row r="109" spans="3:4">
      <c r="D109" t="s">
        <v>190</v>
      </c>
    </row>
    <row r="110" spans="3:4">
      <c r="D110" t="s">
        <v>191</v>
      </c>
    </row>
    <row r="111" spans="3:4">
      <c r="D111" t="s">
        <v>192</v>
      </c>
    </row>
    <row r="112" spans="3:4">
      <c r="D112" t="s">
        <v>193</v>
      </c>
    </row>
    <row r="113" spans="4:4">
      <c r="D113" t="s">
        <v>194</v>
      </c>
    </row>
    <row r="114" spans="4:4">
      <c r="D114" t="s">
        <v>195</v>
      </c>
    </row>
    <row r="115" spans="4:4">
      <c r="D115" t="s">
        <v>401</v>
      </c>
    </row>
    <row r="116" spans="4:4">
      <c r="D116" t="s">
        <v>196</v>
      </c>
    </row>
    <row r="117" spans="4:4">
      <c r="D117" t="s">
        <v>332</v>
      </c>
    </row>
    <row r="118" spans="4:4">
      <c r="D118" t="s">
        <v>333</v>
      </c>
    </row>
    <row r="119" spans="4:4">
      <c r="D119" t="s">
        <v>197</v>
      </c>
    </row>
    <row r="120" spans="4:4">
      <c r="D120" t="s">
        <v>334</v>
      </c>
    </row>
    <row r="121" spans="4:4">
      <c r="D121" t="s">
        <v>198</v>
      </c>
    </row>
    <row r="122" spans="4:4">
      <c r="D122" t="s">
        <v>199</v>
      </c>
    </row>
    <row r="123" spans="4:4">
      <c r="D123" t="s">
        <v>200</v>
      </c>
    </row>
    <row r="124" spans="4:4">
      <c r="D124" t="s">
        <v>335</v>
      </c>
    </row>
    <row r="125" spans="4:4">
      <c r="D125" t="s">
        <v>201</v>
      </c>
    </row>
    <row r="126" spans="4:4">
      <c r="D126" t="s">
        <v>202</v>
      </c>
    </row>
    <row r="127" spans="4:4">
      <c r="D127" t="s">
        <v>203</v>
      </c>
    </row>
    <row r="128" spans="4:4">
      <c r="D128" t="s">
        <v>336</v>
      </c>
    </row>
    <row r="129" spans="4:4">
      <c r="D129" t="s">
        <v>402</v>
      </c>
    </row>
    <row r="130" spans="4:4">
      <c r="D130" t="s">
        <v>204</v>
      </c>
    </row>
    <row r="131" spans="4:4">
      <c r="D131" t="s">
        <v>205</v>
      </c>
    </row>
    <row r="132" spans="4:4">
      <c r="D132" t="s">
        <v>206</v>
      </c>
    </row>
    <row r="133" spans="4:4">
      <c r="D133" t="s">
        <v>337</v>
      </c>
    </row>
    <row r="134" spans="4:4">
      <c r="D134" t="s">
        <v>338</v>
      </c>
    </row>
    <row r="135" spans="4:4">
      <c r="D135" t="s">
        <v>207</v>
      </c>
    </row>
    <row r="136" spans="4:4">
      <c r="D136" t="s">
        <v>403</v>
      </c>
    </row>
    <row r="137" spans="4:4">
      <c r="D137" t="s">
        <v>339</v>
      </c>
    </row>
    <row r="138" spans="4:4">
      <c r="D138" t="s">
        <v>404</v>
      </c>
    </row>
    <row r="139" spans="4:4">
      <c r="D139" t="s">
        <v>405</v>
      </c>
    </row>
    <row r="140" spans="4:4">
      <c r="D140" t="s">
        <v>208</v>
      </c>
    </row>
    <row r="141" spans="4:4">
      <c r="D141" t="s">
        <v>209</v>
      </c>
    </row>
    <row r="142" spans="4:4">
      <c r="D142" t="s">
        <v>406</v>
      </c>
    </row>
    <row r="143" spans="4:4">
      <c r="D143" t="s">
        <v>210</v>
      </c>
    </row>
    <row r="144" spans="4:4">
      <c r="D144" t="s">
        <v>407</v>
      </c>
    </row>
    <row r="145" spans="4:4">
      <c r="D145" t="s">
        <v>211</v>
      </c>
    </row>
    <row r="146" spans="4:4">
      <c r="D146" s="3" t="s">
        <v>588</v>
      </c>
    </row>
    <row r="147" spans="4:4">
      <c r="D147" t="s">
        <v>408</v>
      </c>
    </row>
    <row r="148" spans="4:4">
      <c r="D148" t="s">
        <v>212</v>
      </c>
    </row>
    <row r="149" spans="4:4">
      <c r="D149" t="s">
        <v>409</v>
      </c>
    </row>
    <row r="150" spans="4:4">
      <c r="D150" t="s">
        <v>85</v>
      </c>
    </row>
    <row r="151" spans="4:4">
      <c r="D151" t="s">
        <v>213</v>
      </c>
    </row>
    <row r="152" spans="4:4">
      <c r="D152" t="s">
        <v>214</v>
      </c>
    </row>
    <row r="153" spans="4:4">
      <c r="D153" t="s">
        <v>215</v>
      </c>
    </row>
    <row r="154" spans="4:4">
      <c r="D154" t="s">
        <v>216</v>
      </c>
    </row>
    <row r="155" spans="4:4">
      <c r="D155" t="s">
        <v>340</v>
      </c>
    </row>
    <row r="156" spans="4:4">
      <c r="D156" t="s">
        <v>217</v>
      </c>
    </row>
    <row r="157" spans="4:4">
      <c r="D157" t="s">
        <v>218</v>
      </c>
    </row>
    <row r="158" spans="4:4">
      <c r="D158" t="s">
        <v>219</v>
      </c>
    </row>
    <row r="159" spans="4:4">
      <c r="D159" t="s">
        <v>220</v>
      </c>
    </row>
    <row r="160" spans="4:4">
      <c r="D160" t="s">
        <v>341</v>
      </c>
    </row>
    <row r="161" spans="4:4">
      <c r="D161" t="s">
        <v>221</v>
      </c>
    </row>
    <row r="162" spans="4:4">
      <c r="D162" t="s">
        <v>342</v>
      </c>
    </row>
    <row r="163" spans="4:4">
      <c r="D163" t="s">
        <v>410</v>
      </c>
    </row>
    <row r="164" spans="4:4">
      <c r="D164" t="s">
        <v>343</v>
      </c>
    </row>
    <row r="165" spans="4:4">
      <c r="D165" t="s">
        <v>344</v>
      </c>
    </row>
    <row r="166" spans="4:4">
      <c r="D166" t="s">
        <v>411</v>
      </c>
    </row>
    <row r="167" spans="4:4">
      <c r="D167" t="s">
        <v>345</v>
      </c>
    </row>
    <row r="168" spans="4:4">
      <c r="D168" t="s">
        <v>222</v>
      </c>
    </row>
    <row r="169" spans="4:4">
      <c r="D169" t="s">
        <v>223</v>
      </c>
    </row>
    <row r="170" spans="4:4">
      <c r="D170" t="s">
        <v>224</v>
      </c>
    </row>
    <row r="171" spans="4:4">
      <c r="D171" t="s">
        <v>225</v>
      </c>
    </row>
    <row r="172" spans="4:4">
      <c r="D172" t="s">
        <v>226</v>
      </c>
    </row>
    <row r="173" spans="4:4">
      <c r="D173" t="s">
        <v>227</v>
      </c>
    </row>
    <row r="174" spans="4:4">
      <c r="D174" t="s">
        <v>228</v>
      </c>
    </row>
    <row r="175" spans="4:4">
      <c r="D175" t="s">
        <v>229</v>
      </c>
    </row>
    <row r="176" spans="4:4">
      <c r="D176" t="s">
        <v>230</v>
      </c>
    </row>
    <row r="177" spans="4:4">
      <c r="D177" t="s">
        <v>231</v>
      </c>
    </row>
    <row r="178" spans="4:4">
      <c r="D178" t="s">
        <v>412</v>
      </c>
    </row>
    <row r="179" spans="4:4">
      <c r="D179" t="s">
        <v>346</v>
      </c>
    </row>
    <row r="180" spans="4:4">
      <c r="D180" t="s">
        <v>347</v>
      </c>
    </row>
    <row r="181" spans="4:4">
      <c r="D181" t="s">
        <v>232</v>
      </c>
    </row>
    <row r="182" spans="4:4">
      <c r="D182" t="s">
        <v>233</v>
      </c>
    </row>
    <row r="183" spans="4:4">
      <c r="D183" t="s">
        <v>413</v>
      </c>
    </row>
    <row r="184" spans="4:4">
      <c r="D184" t="s">
        <v>234</v>
      </c>
    </row>
    <row r="185" spans="4:4">
      <c r="D185" t="s">
        <v>235</v>
      </c>
    </row>
    <row r="186" spans="4:4">
      <c r="D186" t="s">
        <v>236</v>
      </c>
    </row>
    <row r="187" spans="4:4">
      <c r="D187" t="s">
        <v>414</v>
      </c>
    </row>
    <row r="188" spans="4:4">
      <c r="D188" t="s">
        <v>237</v>
      </c>
    </row>
    <row r="189" spans="4:4">
      <c r="D189" t="s">
        <v>238</v>
      </c>
    </row>
    <row r="190" spans="4:4">
      <c r="D190" t="s">
        <v>415</v>
      </c>
    </row>
    <row r="191" spans="4:4">
      <c r="D191" t="s">
        <v>348</v>
      </c>
    </row>
    <row r="192" spans="4:4">
      <c r="D192" t="s">
        <v>239</v>
      </c>
    </row>
    <row r="193" spans="4:4">
      <c r="D193" t="s">
        <v>240</v>
      </c>
    </row>
    <row r="194" spans="4:4">
      <c r="D194" t="s">
        <v>349</v>
      </c>
    </row>
    <row r="195" spans="4:4">
      <c r="D195" t="s">
        <v>241</v>
      </c>
    </row>
    <row r="196" spans="4:4">
      <c r="D196" t="s">
        <v>350</v>
      </c>
    </row>
    <row r="197" spans="4:4">
      <c r="D197" t="s">
        <v>242</v>
      </c>
    </row>
    <row r="198" spans="4:4">
      <c r="D198" t="s">
        <v>243</v>
      </c>
    </row>
    <row r="199" spans="4:4">
      <c r="D199" t="s">
        <v>351</v>
      </c>
    </row>
    <row r="200" spans="4:4">
      <c r="D200" t="s">
        <v>100</v>
      </c>
    </row>
    <row r="201" spans="4:4">
      <c r="D201" t="s">
        <v>244</v>
      </c>
    </row>
    <row r="202" spans="4:4">
      <c r="D202" t="s">
        <v>245</v>
      </c>
    </row>
    <row r="203" spans="4:4">
      <c r="D203" t="s">
        <v>246</v>
      </c>
    </row>
    <row r="204" spans="4:4">
      <c r="D204" t="s">
        <v>247</v>
      </c>
    </row>
    <row r="205" spans="4:4">
      <c r="D205" t="s">
        <v>248</v>
      </c>
    </row>
    <row r="206" spans="4:4">
      <c r="D206" t="s">
        <v>249</v>
      </c>
    </row>
    <row r="207" spans="4:4">
      <c r="D207" t="s">
        <v>250</v>
      </c>
    </row>
    <row r="208" spans="4:4">
      <c r="D208" t="s">
        <v>251</v>
      </c>
    </row>
    <row r="209" spans="4:4">
      <c r="D209" t="s">
        <v>352</v>
      </c>
    </row>
    <row r="210" spans="4:4">
      <c r="D210" t="s">
        <v>416</v>
      </c>
    </row>
    <row r="211" spans="4:4">
      <c r="D211" t="s">
        <v>353</v>
      </c>
    </row>
    <row r="212" spans="4:4">
      <c r="D212" t="s">
        <v>252</v>
      </c>
    </row>
    <row r="213" spans="4:4">
      <c r="D213" t="s">
        <v>253</v>
      </c>
    </row>
    <row r="214" spans="4:4">
      <c r="D214" t="s">
        <v>254</v>
      </c>
    </row>
    <row r="215" spans="4:4">
      <c r="D215" t="s">
        <v>354</v>
      </c>
    </row>
    <row r="216" spans="4:4">
      <c r="D216" t="s">
        <v>417</v>
      </c>
    </row>
    <row r="217" spans="4:4">
      <c r="D217" t="s">
        <v>255</v>
      </c>
    </row>
    <row r="218" spans="4:4">
      <c r="D218" t="s">
        <v>256</v>
      </c>
    </row>
    <row r="219" spans="4:4">
      <c r="D219" t="s">
        <v>257</v>
      </c>
    </row>
    <row r="220" spans="4:4">
      <c r="D220" t="s">
        <v>355</v>
      </c>
    </row>
    <row r="221" spans="4:4">
      <c r="D221" t="s">
        <v>418</v>
      </c>
    </row>
    <row r="222" spans="4:4">
      <c r="D222" t="s">
        <v>258</v>
      </c>
    </row>
    <row r="223" spans="4:4">
      <c r="D223" t="s">
        <v>259</v>
      </c>
    </row>
    <row r="224" spans="4:4">
      <c r="D224" t="s">
        <v>260</v>
      </c>
    </row>
    <row r="225" spans="4:4">
      <c r="D225" t="s">
        <v>356</v>
      </c>
    </row>
    <row r="226" spans="4:4">
      <c r="D226" t="s">
        <v>261</v>
      </c>
    </row>
    <row r="227" spans="4:4">
      <c r="D227" t="s">
        <v>357</v>
      </c>
    </row>
    <row r="228" spans="4:4">
      <c r="D228" t="s">
        <v>358</v>
      </c>
    </row>
    <row r="229" spans="4:4">
      <c r="D229" t="s">
        <v>359</v>
      </c>
    </row>
    <row r="230" spans="4:4">
      <c r="D230" t="s">
        <v>360</v>
      </c>
    </row>
    <row r="231" spans="4:4">
      <c r="D231" t="s">
        <v>262</v>
      </c>
    </row>
    <row r="232" spans="4:4">
      <c r="D232" t="s">
        <v>263</v>
      </c>
    </row>
    <row r="233" spans="4:4">
      <c r="D233" t="s">
        <v>264</v>
      </c>
    </row>
    <row r="234" spans="4:4">
      <c r="D234" t="s">
        <v>265</v>
      </c>
    </row>
    <row r="235" spans="4:4">
      <c r="D235" t="s">
        <v>266</v>
      </c>
    </row>
    <row r="236" spans="4:4">
      <c r="D236" t="s">
        <v>267</v>
      </c>
    </row>
    <row r="237" spans="4:4">
      <c r="D237" t="s">
        <v>112</v>
      </c>
    </row>
    <row r="238" spans="4:4">
      <c r="D238" t="s">
        <v>268</v>
      </c>
    </row>
    <row r="239" spans="4:4">
      <c r="D239" t="s">
        <v>361</v>
      </c>
    </row>
    <row r="240" spans="4:4">
      <c r="D240" t="s">
        <v>269</v>
      </c>
    </row>
    <row r="241" spans="4:4">
      <c r="D241" t="s">
        <v>419</v>
      </c>
    </row>
    <row r="242" spans="4:4">
      <c r="D242" t="s">
        <v>270</v>
      </c>
    </row>
    <row r="243" spans="4:4">
      <c r="D243" t="s">
        <v>271</v>
      </c>
    </row>
    <row r="244" spans="4:4">
      <c r="D244" t="s">
        <v>362</v>
      </c>
    </row>
    <row r="245" spans="4:4">
      <c r="D245" t="s">
        <v>363</v>
      </c>
    </row>
    <row r="246" spans="4:4">
      <c r="D246" t="s">
        <v>272</v>
      </c>
    </row>
    <row r="247" spans="4:4">
      <c r="D247" t="s">
        <v>364</v>
      </c>
    </row>
    <row r="248" spans="4:4">
      <c r="D248" t="s">
        <v>453</v>
      </c>
    </row>
    <row r="249" spans="4:4">
      <c r="D249" t="s">
        <v>420</v>
      </c>
    </row>
    <row r="250" spans="4:4">
      <c r="D250" t="s">
        <v>273</v>
      </c>
    </row>
    <row r="251" spans="4:4">
      <c r="D251" t="s">
        <v>365</v>
      </c>
    </row>
    <row r="252" spans="4:4">
      <c r="D252" t="s">
        <v>274</v>
      </c>
    </row>
    <row r="253" spans="4:4">
      <c r="D253" t="s">
        <v>275</v>
      </c>
    </row>
    <row r="254" spans="4:4">
      <c r="D254" t="s">
        <v>276</v>
      </c>
    </row>
    <row r="255" spans="4:4">
      <c r="D255" t="s">
        <v>366</v>
      </c>
    </row>
    <row r="256" spans="4:4">
      <c r="D256" t="s">
        <v>277</v>
      </c>
    </row>
    <row r="257" spans="4:4">
      <c r="D257" t="s">
        <v>278</v>
      </c>
    </row>
    <row r="258" spans="4:4">
      <c r="D258" t="s">
        <v>279</v>
      </c>
    </row>
    <row r="259" spans="4:4">
      <c r="D259" t="s">
        <v>102</v>
      </c>
    </row>
    <row r="260" spans="4:4">
      <c r="D260" t="s">
        <v>280</v>
      </c>
    </row>
    <row r="261" spans="4:4">
      <c r="D261" t="s">
        <v>281</v>
      </c>
    </row>
    <row r="262" spans="4:4">
      <c r="D262" t="s">
        <v>282</v>
      </c>
    </row>
    <row r="263" spans="4:4">
      <c r="D263" t="s">
        <v>367</v>
      </c>
    </row>
    <row r="264" spans="4:4">
      <c r="D264" t="s">
        <v>283</v>
      </c>
    </row>
    <row r="265" spans="4:4">
      <c r="D265" t="s">
        <v>284</v>
      </c>
    </row>
    <row r="266" spans="4:4">
      <c r="D266" t="s">
        <v>285</v>
      </c>
    </row>
    <row r="267" spans="4:4">
      <c r="D267" t="s">
        <v>286</v>
      </c>
    </row>
    <row r="268" spans="4:4">
      <c r="D268" t="s">
        <v>287</v>
      </c>
    </row>
    <row r="269" spans="4:4">
      <c r="D269" t="s">
        <v>421</v>
      </c>
    </row>
    <row r="270" spans="4:4">
      <c r="D270" t="s">
        <v>288</v>
      </c>
    </row>
    <row r="271" spans="4:4">
      <c r="D271" t="s">
        <v>289</v>
      </c>
    </row>
    <row r="272" spans="4:4">
      <c r="D272" t="s">
        <v>290</v>
      </c>
    </row>
    <row r="273" spans="4:4">
      <c r="D273" t="s">
        <v>291</v>
      </c>
    </row>
    <row r="274" spans="4:4">
      <c r="D274" t="s">
        <v>292</v>
      </c>
    </row>
    <row r="275" spans="4:4">
      <c r="D275" t="s">
        <v>293</v>
      </c>
    </row>
    <row r="276" spans="4:4">
      <c r="D276" t="s">
        <v>294</v>
      </c>
    </row>
    <row r="277" spans="4:4">
      <c r="D277" t="s">
        <v>295</v>
      </c>
    </row>
    <row r="278" spans="4:4">
      <c r="D278" t="s">
        <v>422</v>
      </c>
    </row>
    <row r="279" spans="4:4">
      <c r="D279" t="s">
        <v>368</v>
      </c>
    </row>
    <row r="280" spans="4:4">
      <c r="D280" t="s">
        <v>296</v>
      </c>
    </row>
    <row r="281" spans="4:4">
      <c r="D281" t="s">
        <v>297</v>
      </c>
    </row>
    <row r="282" spans="4:4">
      <c r="D282" t="s">
        <v>298</v>
      </c>
    </row>
    <row r="283" spans="4:4">
      <c r="D283" t="s">
        <v>299</v>
      </c>
    </row>
    <row r="284" spans="4:4">
      <c r="D284" t="s">
        <v>300</v>
      </c>
    </row>
    <row r="285" spans="4:4">
      <c r="D285" t="s">
        <v>369</v>
      </c>
    </row>
    <row r="286" spans="4:4">
      <c r="D286" t="s">
        <v>370</v>
      </c>
    </row>
    <row r="287" spans="4:4">
      <c r="D287" t="s">
        <v>301</v>
      </c>
    </row>
    <row r="288" spans="4:4">
      <c r="D288" t="s">
        <v>371</v>
      </c>
    </row>
    <row r="289" spans="4:4">
      <c r="D289" t="s">
        <v>372</v>
      </c>
    </row>
    <row r="290" spans="4:4">
      <c r="D290" t="s">
        <v>302</v>
      </c>
    </row>
    <row r="291" spans="4:4">
      <c r="D291" t="s">
        <v>303</v>
      </c>
    </row>
    <row r="292" spans="4:4">
      <c r="D292" t="s">
        <v>304</v>
      </c>
    </row>
    <row r="293" spans="4:4">
      <c r="D293" t="s">
        <v>305</v>
      </c>
    </row>
    <row r="294" spans="4:4">
      <c r="D294" t="s">
        <v>306</v>
      </c>
    </row>
    <row r="295" spans="4:4">
      <c r="D295" t="s">
        <v>307</v>
      </c>
    </row>
    <row r="296" spans="4:4">
      <c r="D296" t="s">
        <v>308</v>
      </c>
    </row>
    <row r="297" spans="4:4">
      <c r="D297" t="s">
        <v>373</v>
      </c>
    </row>
    <row r="298" spans="4:4">
      <c r="D298" t="s">
        <v>374</v>
      </c>
    </row>
  </sheetData>
  <autoFilter ref="D1:K294" xr:uid="{5FEFFF5A-A042-498D-B3C4-BF5F8D2BB4DE}"/>
  <phoneticPr fontId="27" type="noConversion"/>
  <conditionalFormatting sqref="A13">
    <cfRule type="duplicateValues" dxfId="1" priority="1"/>
  </conditionalFormatting>
  <conditionalFormatting sqref="A293:A1048576 A1 A17:A81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topLeftCell="E1" workbookViewId="0">
      <selection activeCell="H3" sqref="H3"/>
    </sheetView>
  </sheetViews>
  <sheetFormatPr defaultRowHeight="15"/>
  <cols>
    <col min="2" max="2" width="7.140625" customWidth="1"/>
    <col min="3" max="4" width="10.42578125" customWidth="1"/>
    <col min="5" max="5" width="23.140625" customWidth="1"/>
    <col min="6" max="6" width="19.7109375" customWidth="1"/>
    <col min="7" max="7" width="23.42578125" customWidth="1"/>
    <col min="8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38" customFormat="1" ht="41.45" customHeight="1">
      <c r="A1" s="38" t="s">
        <v>19</v>
      </c>
      <c r="B1" s="38" t="s">
        <v>42</v>
      </c>
      <c r="C1" s="38" t="s">
        <v>44</v>
      </c>
      <c r="D1" s="38" t="s">
        <v>65</v>
      </c>
      <c r="E1" s="38" t="s">
        <v>382</v>
      </c>
      <c r="F1" s="38" t="s">
        <v>23</v>
      </c>
      <c r="G1" s="38" t="s">
        <v>34</v>
      </c>
      <c r="H1" s="38" t="s">
        <v>71</v>
      </c>
      <c r="I1" s="38" t="s">
        <v>45</v>
      </c>
      <c r="J1" s="38" t="s">
        <v>61</v>
      </c>
      <c r="K1" s="38" t="s">
        <v>65</v>
      </c>
      <c r="L1" s="38" t="s">
        <v>467</v>
      </c>
      <c r="M1" s="38" t="s">
        <v>443</v>
      </c>
      <c r="N1" s="38" t="s">
        <v>24</v>
      </c>
      <c r="O1" s="38" t="s">
        <v>35</v>
      </c>
      <c r="P1" s="38" t="s">
        <v>43</v>
      </c>
      <c r="Q1" s="38" t="s">
        <v>46</v>
      </c>
      <c r="R1" s="39" t="s">
        <v>428</v>
      </c>
      <c r="S1" s="38" t="s">
        <v>4</v>
      </c>
      <c r="T1" s="38" t="s">
        <v>78</v>
      </c>
    </row>
    <row r="2" spans="1:20" ht="14.45" customHeight="1">
      <c r="D2" s="3" t="s">
        <v>0</v>
      </c>
      <c r="F2" s="3" t="s">
        <v>37</v>
      </c>
      <c r="G2" s="3" t="s">
        <v>73</v>
      </c>
      <c r="H2" s="3" t="s">
        <v>53</v>
      </c>
      <c r="I2" s="3"/>
      <c r="K2" s="3" t="s">
        <v>0</v>
      </c>
      <c r="L2" t="s">
        <v>468</v>
      </c>
      <c r="M2" s="3" t="s">
        <v>550</v>
      </c>
      <c r="N2" s="3" t="s">
        <v>539</v>
      </c>
      <c r="O2" s="3" t="s">
        <v>540</v>
      </c>
      <c r="P2" s="3" t="s">
        <v>89</v>
      </c>
      <c r="Q2" s="3" t="s">
        <v>0</v>
      </c>
      <c r="R2" t="s">
        <v>5</v>
      </c>
      <c r="S2" s="109" t="s">
        <v>91</v>
      </c>
      <c r="T2" s="3" t="s">
        <v>0</v>
      </c>
    </row>
    <row r="3" spans="1:20">
      <c r="B3">
        <v>2025</v>
      </c>
      <c r="C3" s="3" t="s">
        <v>68</v>
      </c>
      <c r="D3" s="3" t="s">
        <v>1</v>
      </c>
      <c r="E3" s="3" t="s">
        <v>584</v>
      </c>
      <c r="F3" s="3" t="s">
        <v>36</v>
      </c>
      <c r="G3" s="3" t="s">
        <v>74</v>
      </c>
      <c r="H3" s="3" t="s">
        <v>576</v>
      </c>
      <c r="I3" s="3" t="s">
        <v>87</v>
      </c>
      <c r="J3" s="3" t="s">
        <v>76</v>
      </c>
      <c r="K3" s="3" t="s">
        <v>1</v>
      </c>
      <c r="L3" t="s">
        <v>469</v>
      </c>
      <c r="M3" s="3" t="s">
        <v>548</v>
      </c>
      <c r="N3" s="3" t="s">
        <v>540</v>
      </c>
      <c r="O3" s="3"/>
      <c r="P3" s="3" t="s">
        <v>90</v>
      </c>
      <c r="Q3" s="3" t="s">
        <v>1</v>
      </c>
      <c r="R3" t="s">
        <v>6</v>
      </c>
      <c r="S3" s="109" t="s">
        <v>92</v>
      </c>
      <c r="T3" s="3" t="s">
        <v>1</v>
      </c>
    </row>
    <row r="4" spans="1:20">
      <c r="B4">
        <v>2026</v>
      </c>
      <c r="C4" s="3" t="s">
        <v>69</v>
      </c>
      <c r="D4" s="3"/>
      <c r="E4" s="3" t="s">
        <v>585</v>
      </c>
      <c r="F4" s="3"/>
      <c r="G4" s="3" t="s">
        <v>72</v>
      </c>
      <c r="H4" s="3" t="s">
        <v>376</v>
      </c>
      <c r="I4" s="3" t="s">
        <v>88</v>
      </c>
      <c r="J4" s="3" t="s">
        <v>77</v>
      </c>
      <c r="K4" s="3"/>
      <c r="L4" t="s">
        <v>475</v>
      </c>
      <c r="M4" s="3" t="s">
        <v>549</v>
      </c>
      <c r="N4" s="3"/>
      <c r="O4" s="3"/>
      <c r="P4" s="3"/>
      <c r="Q4" s="3"/>
      <c r="R4" t="s">
        <v>7</v>
      </c>
      <c r="S4" s="3" t="s">
        <v>578</v>
      </c>
    </row>
    <row r="5" spans="1:20">
      <c r="B5">
        <v>2027</v>
      </c>
      <c r="C5" s="3" t="s">
        <v>67</v>
      </c>
      <c r="D5" s="3"/>
      <c r="E5" s="3" t="s">
        <v>586</v>
      </c>
      <c r="F5" s="3"/>
      <c r="G5" s="3" t="s">
        <v>75</v>
      </c>
      <c r="H5" s="3" t="s">
        <v>377</v>
      </c>
      <c r="I5" t="s">
        <v>482</v>
      </c>
      <c r="K5" s="3"/>
      <c r="L5" t="s">
        <v>470</v>
      </c>
      <c r="M5" s="3"/>
      <c r="N5" s="3"/>
      <c r="O5" s="3"/>
      <c r="P5" s="3"/>
      <c r="Q5" s="3"/>
      <c r="R5" t="s">
        <v>8</v>
      </c>
      <c r="S5" s="3" t="s">
        <v>94</v>
      </c>
    </row>
    <row r="6" spans="1:20">
      <c r="C6" s="3" t="s">
        <v>66</v>
      </c>
      <c r="E6" s="3" t="s">
        <v>587</v>
      </c>
      <c r="G6" s="3" t="s">
        <v>47</v>
      </c>
      <c r="H6" s="3" t="s">
        <v>58</v>
      </c>
      <c r="L6" t="s">
        <v>471</v>
      </c>
      <c r="N6" s="3"/>
      <c r="R6" s="1" t="s">
        <v>9</v>
      </c>
      <c r="S6" s="3" t="s">
        <v>93</v>
      </c>
    </row>
    <row r="7" spans="1:20">
      <c r="C7" s="3" t="s">
        <v>383</v>
      </c>
      <c r="G7" s="3" t="s">
        <v>2</v>
      </c>
      <c r="H7" s="3" t="s">
        <v>378</v>
      </c>
      <c r="L7" t="s">
        <v>472</v>
      </c>
      <c r="R7" t="s">
        <v>10</v>
      </c>
    </row>
    <row r="8" spans="1:20">
      <c r="G8" t="s">
        <v>375</v>
      </c>
      <c r="H8" s="3" t="s">
        <v>379</v>
      </c>
      <c r="L8" t="s">
        <v>473</v>
      </c>
      <c r="M8" s="3"/>
      <c r="R8" t="s">
        <v>11</v>
      </c>
    </row>
    <row r="9" spans="1:20">
      <c r="H9" s="3" t="s">
        <v>54</v>
      </c>
      <c r="L9" t="s">
        <v>474</v>
      </c>
      <c r="M9" s="3"/>
      <c r="R9" t="s">
        <v>12</v>
      </c>
    </row>
    <row r="10" spans="1:20">
      <c r="L10" t="s">
        <v>476</v>
      </c>
      <c r="M10" s="3"/>
      <c r="R10" t="s">
        <v>13</v>
      </c>
    </row>
    <row r="11" spans="1:20">
      <c r="L11" t="s">
        <v>477</v>
      </c>
      <c r="R11" t="s">
        <v>14</v>
      </c>
    </row>
    <row r="12" spans="1:20">
      <c r="L12" t="s">
        <v>478</v>
      </c>
      <c r="R12" t="s">
        <v>15</v>
      </c>
    </row>
    <row r="13" spans="1:20">
      <c r="L13" t="s">
        <v>479</v>
      </c>
      <c r="M13" s="3"/>
      <c r="R13" s="2" t="s">
        <v>16</v>
      </c>
    </row>
    <row r="14" spans="1:20">
      <c r="L14" t="s">
        <v>480</v>
      </c>
      <c r="M14" s="3"/>
      <c r="R14" s="2" t="s">
        <v>17</v>
      </c>
    </row>
    <row r="15" spans="1:20">
      <c r="M15" s="3"/>
    </row>
    <row r="16" spans="1:20">
      <c r="M16" s="3"/>
    </row>
    <row r="17" spans="13:13">
      <c r="M17" s="3"/>
    </row>
  </sheetData>
  <autoFilter ref="B1:S1" xr:uid="{CEB295A8-E453-403A-A9BA-9F06E2BA3E15}"/>
  <phoneticPr fontId="2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B1CE-2547-4BD5-9128-0DD0219EBD3D}">
  <dimension ref="B2:K19"/>
  <sheetViews>
    <sheetView workbookViewId="0">
      <selection activeCell="C16" sqref="C16:D19"/>
    </sheetView>
  </sheetViews>
  <sheetFormatPr defaultRowHeight="15"/>
  <cols>
    <col min="2" max="2" width="17" customWidth="1"/>
    <col min="3" max="3" width="13.140625" customWidth="1"/>
    <col min="4" max="4" width="15.7109375" customWidth="1"/>
    <col min="5" max="5" width="24.140625" customWidth="1"/>
    <col min="8" max="8" width="15.85546875" customWidth="1"/>
    <col min="10" max="10" width="11.7109375" customWidth="1"/>
    <col min="11" max="11" width="15.85546875" customWidth="1"/>
  </cols>
  <sheetData>
    <row r="2" spans="2:11" ht="26.25">
      <c r="B2" s="135" t="s">
        <v>597</v>
      </c>
      <c r="C2" s="136" t="s">
        <v>598</v>
      </c>
      <c r="D2" s="135" t="s">
        <v>599</v>
      </c>
      <c r="E2" s="135" t="s">
        <v>600</v>
      </c>
      <c r="F2" s="135" t="s">
        <v>491</v>
      </c>
      <c r="G2" s="137" t="s">
        <v>601</v>
      </c>
      <c r="H2" s="137" t="s">
        <v>487</v>
      </c>
      <c r="I2" s="138" t="s">
        <v>602</v>
      </c>
      <c r="J2" s="138" t="s">
        <v>603</v>
      </c>
      <c r="K2" s="137" t="s">
        <v>604</v>
      </c>
    </row>
    <row r="3" spans="2:11" ht="15.75">
      <c r="B3" s="139">
        <v>42086101</v>
      </c>
      <c r="C3" s="140" t="s">
        <v>605</v>
      </c>
      <c r="D3" s="140" t="s">
        <v>606</v>
      </c>
      <c r="E3" s="179" t="s">
        <v>591</v>
      </c>
      <c r="F3" s="141" t="s">
        <v>607</v>
      </c>
      <c r="G3" s="142">
        <v>30000</v>
      </c>
      <c r="H3" s="143" t="s">
        <v>608</v>
      </c>
      <c r="I3" s="144">
        <v>12</v>
      </c>
      <c r="J3" s="181">
        <v>45814</v>
      </c>
      <c r="K3" s="183" t="s">
        <v>609</v>
      </c>
    </row>
    <row r="4" spans="2:11" ht="15.75">
      <c r="B4" s="139">
        <v>42086201</v>
      </c>
      <c r="C4" s="140" t="s">
        <v>610</v>
      </c>
      <c r="D4" s="140" t="s">
        <v>611</v>
      </c>
      <c r="E4" s="188"/>
      <c r="F4" s="141" t="s">
        <v>612</v>
      </c>
      <c r="G4" s="142">
        <v>30000</v>
      </c>
      <c r="H4" s="143" t="s">
        <v>613</v>
      </c>
      <c r="I4" s="144">
        <v>12</v>
      </c>
      <c r="J4" s="189"/>
      <c r="K4" s="190"/>
    </row>
    <row r="5" spans="2:11" ht="15.75">
      <c r="B5" s="139">
        <v>42086301</v>
      </c>
      <c r="C5" s="145" t="s">
        <v>614</v>
      </c>
      <c r="D5" s="140" t="s">
        <v>615</v>
      </c>
      <c r="E5" s="188"/>
      <c r="F5" s="143" t="s">
        <v>616</v>
      </c>
      <c r="G5" s="142">
        <v>20000</v>
      </c>
      <c r="H5" s="143" t="s">
        <v>608</v>
      </c>
      <c r="I5" s="144">
        <v>12</v>
      </c>
      <c r="J5" s="189"/>
      <c r="K5" s="190"/>
    </row>
    <row r="6" spans="2:11" ht="15.75">
      <c r="B6" s="139">
        <v>42086401</v>
      </c>
      <c r="C6" s="145" t="s">
        <v>617</v>
      </c>
      <c r="D6" s="140" t="s">
        <v>618</v>
      </c>
      <c r="E6" s="180"/>
      <c r="F6" s="146" t="s">
        <v>619</v>
      </c>
      <c r="G6" s="142">
        <v>20000</v>
      </c>
      <c r="H6" s="143" t="s">
        <v>613</v>
      </c>
      <c r="I6" s="144">
        <v>12</v>
      </c>
      <c r="J6" s="182"/>
      <c r="K6" s="184"/>
    </row>
    <row r="7" spans="2:11" ht="26.25">
      <c r="B7" s="135" t="s">
        <v>597</v>
      </c>
      <c r="C7" s="136" t="s">
        <v>598</v>
      </c>
      <c r="D7" s="147" t="s">
        <v>599</v>
      </c>
      <c r="E7" s="135" t="s">
        <v>600</v>
      </c>
      <c r="F7" s="135" t="s">
        <v>491</v>
      </c>
      <c r="G7" s="137" t="s">
        <v>601</v>
      </c>
      <c r="H7" s="135" t="s">
        <v>491</v>
      </c>
      <c r="I7" s="138" t="s">
        <v>602</v>
      </c>
      <c r="J7" s="148" t="s">
        <v>603</v>
      </c>
      <c r="K7" s="137" t="s">
        <v>604</v>
      </c>
    </row>
    <row r="8" spans="2:11" ht="15.75">
      <c r="B8" s="139">
        <v>42086501</v>
      </c>
      <c r="C8" s="145" t="s">
        <v>620</v>
      </c>
      <c r="D8" s="140" t="s">
        <v>621</v>
      </c>
      <c r="E8" s="179" t="s">
        <v>622</v>
      </c>
      <c r="F8" s="141" t="s">
        <v>607</v>
      </c>
      <c r="G8" s="142">
        <v>25000</v>
      </c>
      <c r="H8" s="143" t="s">
        <v>623</v>
      </c>
      <c r="I8" s="144">
        <v>12</v>
      </c>
      <c r="J8" s="181">
        <v>45814</v>
      </c>
      <c r="K8" s="183" t="s">
        <v>624</v>
      </c>
    </row>
    <row r="9" spans="2:11" ht="15.75">
      <c r="B9" s="139">
        <v>42086601</v>
      </c>
      <c r="C9" s="145" t="s">
        <v>625</v>
      </c>
      <c r="D9" s="140" t="s">
        <v>626</v>
      </c>
      <c r="E9" s="188"/>
      <c r="F9" s="141" t="s">
        <v>612</v>
      </c>
      <c r="G9" s="142">
        <v>25000</v>
      </c>
      <c r="H9" s="146" t="s">
        <v>623</v>
      </c>
      <c r="I9" s="144">
        <v>12</v>
      </c>
      <c r="J9" s="189"/>
      <c r="K9" s="190"/>
    </row>
    <row r="10" spans="2:11" ht="15.75">
      <c r="B10" s="139">
        <v>42086701</v>
      </c>
      <c r="C10" s="145" t="s">
        <v>627</v>
      </c>
      <c r="D10" s="140" t="s">
        <v>628</v>
      </c>
      <c r="E10" s="188"/>
      <c r="F10" s="143" t="s">
        <v>616</v>
      </c>
      <c r="G10" s="142">
        <v>20000</v>
      </c>
      <c r="H10" s="143" t="s">
        <v>623</v>
      </c>
      <c r="I10" s="144">
        <v>12</v>
      </c>
      <c r="J10" s="189"/>
      <c r="K10" s="190"/>
    </row>
    <row r="11" spans="2:11" ht="15.75">
      <c r="B11" s="139">
        <v>42086801</v>
      </c>
      <c r="C11" s="145" t="s">
        <v>629</v>
      </c>
      <c r="D11" s="140" t="s">
        <v>630</v>
      </c>
      <c r="E11" s="180"/>
      <c r="F11" s="146" t="s">
        <v>619</v>
      </c>
      <c r="G11" s="142">
        <v>20000</v>
      </c>
      <c r="H11" s="146" t="s">
        <v>623</v>
      </c>
      <c r="I11" s="144">
        <v>12</v>
      </c>
      <c r="J11" s="182"/>
      <c r="K11" s="184"/>
    </row>
    <row r="12" spans="2:11" ht="26.25">
      <c r="B12" s="135" t="s">
        <v>597</v>
      </c>
      <c r="C12" s="136" t="s">
        <v>631</v>
      </c>
      <c r="D12" s="135" t="s">
        <v>599</v>
      </c>
      <c r="E12" s="135" t="s">
        <v>600</v>
      </c>
      <c r="F12" s="135" t="s">
        <v>491</v>
      </c>
      <c r="G12" s="137" t="s">
        <v>601</v>
      </c>
      <c r="H12" s="137" t="s">
        <v>487</v>
      </c>
      <c r="I12" s="138" t="s">
        <v>602</v>
      </c>
      <c r="J12" s="138" t="s">
        <v>603</v>
      </c>
      <c r="K12" s="137" t="s">
        <v>604</v>
      </c>
    </row>
    <row r="13" spans="2:11" ht="15.75">
      <c r="B13" s="139">
        <v>42530101</v>
      </c>
      <c r="C13" s="149" t="s">
        <v>632</v>
      </c>
      <c r="D13" s="149" t="s">
        <v>633</v>
      </c>
      <c r="E13" s="179" t="s">
        <v>591</v>
      </c>
      <c r="F13" s="150" t="s">
        <v>634</v>
      </c>
      <c r="G13" s="142">
        <v>25000</v>
      </c>
      <c r="H13" s="143" t="s">
        <v>608</v>
      </c>
      <c r="I13" s="144">
        <v>12</v>
      </c>
      <c r="J13" s="181">
        <v>45893</v>
      </c>
      <c r="K13" s="183" t="s">
        <v>635</v>
      </c>
    </row>
    <row r="14" spans="2:11" ht="15.75">
      <c r="B14" s="139">
        <v>42530201</v>
      </c>
      <c r="C14" s="151" t="s">
        <v>636</v>
      </c>
      <c r="D14" s="149" t="s">
        <v>637</v>
      </c>
      <c r="E14" s="180"/>
      <c r="F14" s="146" t="s">
        <v>638</v>
      </c>
      <c r="G14" s="142">
        <v>25000</v>
      </c>
      <c r="H14" s="143" t="s">
        <v>613</v>
      </c>
      <c r="I14" s="144">
        <v>12</v>
      </c>
      <c r="J14" s="182"/>
      <c r="K14" s="184"/>
    </row>
    <row r="15" spans="2:11">
      <c r="B15" s="152" t="s">
        <v>597</v>
      </c>
      <c r="C15" s="153" t="s">
        <v>631</v>
      </c>
      <c r="D15" s="152" t="s">
        <v>599</v>
      </c>
      <c r="E15" s="152" t="s">
        <v>600</v>
      </c>
      <c r="F15" s="152" t="s">
        <v>491</v>
      </c>
      <c r="G15" s="154" t="s">
        <v>601</v>
      </c>
      <c r="H15" s="154" t="s">
        <v>487</v>
      </c>
      <c r="I15" s="155" t="s">
        <v>602</v>
      </c>
      <c r="J15" s="155" t="s">
        <v>603</v>
      </c>
      <c r="K15" s="154" t="s">
        <v>604</v>
      </c>
    </row>
    <row r="16" spans="2:11" ht="15.75">
      <c r="B16" s="156" t="s">
        <v>593</v>
      </c>
      <c r="C16" s="165" t="s">
        <v>640</v>
      </c>
      <c r="D16" s="165" t="s">
        <v>641</v>
      </c>
      <c r="E16" s="185" t="s">
        <v>591</v>
      </c>
      <c r="F16" s="157" t="s">
        <v>592</v>
      </c>
      <c r="G16" s="158">
        <v>28000</v>
      </c>
      <c r="H16" s="159" t="s">
        <v>590</v>
      </c>
      <c r="I16" s="160">
        <v>12</v>
      </c>
      <c r="J16" s="161">
        <v>45986</v>
      </c>
      <c r="K16" s="166" t="s">
        <v>639</v>
      </c>
    </row>
    <row r="17" spans="2:11" ht="15.75">
      <c r="B17" s="156" t="s">
        <v>593</v>
      </c>
      <c r="C17" s="165" t="s">
        <v>642</v>
      </c>
      <c r="D17" s="165" t="s">
        <v>643</v>
      </c>
      <c r="E17" s="186"/>
      <c r="F17" s="157" t="s">
        <v>594</v>
      </c>
      <c r="G17" s="158">
        <v>28000</v>
      </c>
      <c r="H17" s="159" t="s">
        <v>590</v>
      </c>
      <c r="I17" s="160">
        <v>12</v>
      </c>
      <c r="J17" s="161">
        <v>45986</v>
      </c>
      <c r="K17" s="166" t="s">
        <v>648</v>
      </c>
    </row>
    <row r="18" spans="2:11" ht="15.75">
      <c r="B18" s="162" t="s">
        <v>593</v>
      </c>
      <c r="C18" s="165" t="s">
        <v>644</v>
      </c>
      <c r="D18" s="165" t="s">
        <v>645</v>
      </c>
      <c r="E18" s="186"/>
      <c r="F18" s="163" t="s">
        <v>595</v>
      </c>
      <c r="G18" s="158">
        <v>28000</v>
      </c>
      <c r="H18" s="159" t="s">
        <v>590</v>
      </c>
      <c r="I18" s="160">
        <v>12</v>
      </c>
      <c r="J18" s="161">
        <v>45986</v>
      </c>
      <c r="K18" s="166" t="s">
        <v>649</v>
      </c>
    </row>
    <row r="19" spans="2:11" ht="15.75">
      <c r="B19" s="162" t="s">
        <v>593</v>
      </c>
      <c r="C19" s="165" t="s">
        <v>646</v>
      </c>
      <c r="D19" s="165" t="s">
        <v>647</v>
      </c>
      <c r="E19" s="187"/>
      <c r="F19" s="164" t="s">
        <v>596</v>
      </c>
      <c r="G19" s="158">
        <v>28000</v>
      </c>
      <c r="H19" s="159" t="s">
        <v>590</v>
      </c>
      <c r="I19" s="160">
        <v>12</v>
      </c>
      <c r="J19" s="161">
        <v>45986</v>
      </c>
      <c r="K19" s="166" t="s">
        <v>650</v>
      </c>
    </row>
  </sheetData>
  <mergeCells count="10">
    <mergeCell ref="E13:E14"/>
    <mergeCell ref="J13:J14"/>
    <mergeCell ref="K13:K14"/>
    <mergeCell ref="E16:E19"/>
    <mergeCell ref="E3:E6"/>
    <mergeCell ref="J3:J6"/>
    <mergeCell ref="K3:K6"/>
    <mergeCell ref="E8:E11"/>
    <mergeCell ref="J8:J11"/>
    <mergeCell ref="K8:K11"/>
  </mergeCells>
  <phoneticPr fontId="27" type="noConversion"/>
  <dataValidations count="1">
    <dataValidation type="textLength" operator="lessThanOrEqual" allowBlank="1" showInputMessage="1" showErrorMessage="1" errorTitle="Error" error="Please enter 14 characters or less including spaces." sqref="H11 F6 H9 F11 F14 F19" xr:uid="{A037ECDB-A14A-4B29-9553-2EBCD42AB93D}">
      <formula1>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ValueSelect</vt:lpstr>
      <vt:lpstr>Data</vt:lpstr>
      <vt:lpstr>EEC Orders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2026-04-24T07:28:32Z</dcterms:modified>
</cp:coreProperties>
</file>