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Item!$A$1:$BF$1</definedName>
    <definedName name="ACC">'[1]Quote Sheet All SKUs'!#REF!</definedName>
    <definedName name="Acol" localSheetId="0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[4]Amazon!$A$2</definedName>
    <definedName name="as">'[5]1-Import Product Data Sheet'!$X$2</definedName>
    <definedName name="AssortedSKU_Range">[6]Mapping!$J$2:$J$3</definedName>
    <definedName name="ATotalsPos" localSheetId="0">#REF!</definedName>
    <definedName name="BASI">'[1]Quote Sheet All SKUs'!#REF!</definedName>
    <definedName name="Bath">[4]Amazon!$C$2:$C$6</definedName>
    <definedName name="Bath_Accessories">[4]Amazon!$AC$2:$AC$22</definedName>
    <definedName name="Bath_Rugs">[4]Amazon!$AD$2:$AD$4</definedName>
    <definedName name="Bed_in_a_bag_Full_Queen_King">[4]Amazon!$I$2</definedName>
    <definedName name="Bed_in_a_bag_Twin">[4]Amazon!$H$2</definedName>
    <definedName name="Bed_Pillows">[4]Amazon!$J$2:$J$7</definedName>
    <definedName name="Bedding">[4]Amazon!$B$2:$B$22</definedName>
    <definedName name="Bedding.">[4]BBB!$A$2:$A$11</definedName>
    <definedName name="Bedspreads_Coverlets">[4]Amazon!$K$2:$K$4</definedName>
    <definedName name="bigidea" localSheetId="0">[7]Lists!$I$6:$I$29</definedName>
    <definedName name="bigidea">[8]Lists!$I$6:$I$29</definedName>
    <definedName name="Blankets_Throws">[4]Amazon!$Q$2:$Q$3</definedName>
    <definedName name="BLK">'[1]Quote Sheet All SKUs'!#REF!</definedName>
    <definedName name="Brand">'[9]1-Import Product Data Sheet'!$N$102:$N$144</definedName>
    <definedName name="Branded" localSheetId="0">[7]Lists!$F$6:$F$38</definedName>
    <definedName name="Branded">[8]Lists!$F$6:$F$38</definedName>
    <definedName name="brands">'[2]other data'!$K$2:$K$48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[10]Sheet1!$DW$2:$DW$3</definedName>
    <definedName name="categoryfinal">'[11]Import Quote Sheet'!$A$90:$A$190</definedName>
    <definedName name="chargeback">'[2]other data'!$B$2:$B$6</definedName>
    <definedName name="CodeCountry">[12]Dropdowns!$G$3:$G$51</definedName>
    <definedName name="color" localSheetId="0">[7]Lists!$J$6:$J$29</definedName>
    <definedName name="color">[8]Lists!$J$6:$J$29</definedName>
    <definedName name="colour">[10]Sheet1!$EH$2:$EH$3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stCol" localSheetId="0">#REF!</definedName>
    <definedName name="countries">'[2]other data'!$I$3:$I$249</definedName>
    <definedName name="crs">[13]Sheet1!$A$3:$C$1000</definedName>
    <definedName name="Cycle" localSheetId="0">[7]Lists!$E$6:$E$30</definedName>
    <definedName name="Cycle">[8]Lists!$E$6:$E$30</definedName>
    <definedName name="d">[14]Mapping!$AR$2:$AR$84</definedName>
    <definedName name="DCProcessCodes" localSheetId="0">#REF!</definedName>
    <definedName name="DDEmsg" localSheetId="0">#REF!</definedName>
    <definedName name="dealPricing_Range">[6]Mapping!$BD$2:$BD$3</definedName>
    <definedName name="Decorative_Accessories">[4]Amazon!$AI$2</definedName>
    <definedName name="Decorative_Pillows_Inserts_Covers">[4]Amazon!$L$2:$L$3</definedName>
    <definedName name="del">[13]Sheet1!$G$3:$H$518</definedName>
    <definedName name="den" localSheetId="0">[7]Lists!$L$6:$L$29</definedName>
    <definedName name="den">[8]Lists!$L$6:$L$29</definedName>
    <definedName name="Description1_Range">[6]Mapping!$AQ$2:$AQ$72</definedName>
    <definedName name="Description2_Range">[6]Mapping!$AR$2:$AR$84</definedName>
    <definedName name="DesignStrat" localSheetId="0">[15]Info!$F$3:$F$5</definedName>
    <definedName name="DesignStrat">[15]Info!$F$3:$F$5</definedName>
    <definedName name="diffgrp">'[2]diff group head'!$A$2:$A$47</definedName>
    <definedName name="DIFFS">'[2]other data'!$AF$2:$AF$13</definedName>
    <definedName name="Down_Comforters">[4]Amazon!$S$2:$S$4</definedName>
    <definedName name="Duvet_Covers">[4]Amazon!$M$2:$M$3</definedName>
    <definedName name="Electrics">[4]Amazon!$T$2:$T$3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nalports">'[11]Import Quote Sheet'!$B$90:$B$123</definedName>
    <definedName name="foam">[10]Sheet1!$EC$2:$EC$3</definedName>
    <definedName name="FOBCostPerPiece" localSheetId="0">#REF!</definedName>
    <definedName name="freight">'[2]other data'!$AC$3:$AC$14</definedName>
    <definedName name="FreightTerms">[12]Dropdowns!$B$3:$B$139</definedName>
    <definedName name="FUR">'[1]Quote Sheet All SKUs'!#REF!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_ulreq_Range" localSheetId="0">[17]Mapping!$X$2:$X$5</definedName>
    <definedName name="gen_ulreq_Range">[18]Mapping!$X$2:$X$5</definedName>
    <definedName name="gridActPctRow" localSheetId="0">#REF!</definedName>
    <definedName name="gridActUnitsRow" localSheetId="0">#REF!</definedName>
    <definedName name="gridRetailRow" localSheetId="0">#REF!</definedName>
    <definedName name="gridTargetPctRow" localSheetId="0">#REF!</definedName>
    <definedName name="gridTargetUnitsRow" localSheetId="0">#REF!</definedName>
    <definedName name="HANGER">[2]hangers!$B$3:$B$42</definedName>
    <definedName name="hanger2">[2]hangers!$G$3:$G$42</definedName>
    <definedName name="Home_Décor">[4]Amazon!$D$2:$D$3</definedName>
    <definedName name="Home_Décor.">[4]BBB!$B$2:$B$10</definedName>
    <definedName name="INITIALBUY" localSheetId="0">'[19]X-LIST'!$G$2:$G$7</definedName>
    <definedName name="INITIALBUY">'[20]X-LIST'!$G$2:$G$7</definedName>
    <definedName name="KD">[10]Sheet1!$DS$2:$DS$2</definedName>
    <definedName name="Kids_Bath">[4]Amazon!$AE$2:$AE$4</definedName>
    <definedName name="Kids_or_Teen">[4]Amazon!$R$2:$R$21</definedName>
    <definedName name="LGT">'[1]Quote Sheet All SKUs'!#REF!</definedName>
    <definedName name="LicensedProduct_Range">[6]Mapping!$AF$2:$AF$3</definedName>
    <definedName name="LIFESTYLE" localSheetId="0">'[19]X-LIST'!$C$2:$C$7</definedName>
    <definedName name="LIFESTYLE">'[20]X-LIST'!$C$2:$C$7</definedName>
    <definedName name="Lighting_or_Candleholders">[4]Amazon!$AH$2:$AH$17</definedName>
    <definedName name="loctype">'[2]other data'!$BN$2:$BN$6</definedName>
    <definedName name="M">[10]Sheet1!$EA$2:$EA$3</definedName>
    <definedName name="Mattress_Pads_Full_Queen_King">[4]Amazon!$U$2:$U$4</definedName>
    <definedName name="Mattress_Pads_Twin">[4]Amazon!$V$2:$V$8</definedName>
    <definedName name="Mattress_Toppers_Full_Queen_King">[4]Amazon!$W$2</definedName>
    <definedName name="Mattress_Toppers_Twin">[4]Amazon!$X$2:$X$11</definedName>
    <definedName name="Non_Down_Comforters_Full_Queen_King">[4]Amazon!$N$2:$N$4</definedName>
    <definedName name="Non_Down_Comforters_Twin">[4]Amazon!$O$2:$O$5</definedName>
    <definedName name="NumberOfGroups">12</definedName>
    <definedName name="Ocol" localSheetId="0">#REF!</definedName>
    <definedName name="ORDERTYPE">'[2]other data'!$AN$2:$AN$6</definedName>
    <definedName name="OTB">'[2]other data'!$R$2:$R$14</definedName>
    <definedName name="Outdoor">[4]BBB!$C$2</definedName>
    <definedName name="OwnedCol" localSheetId="0">#REF!</definedName>
    <definedName name="PACK">[10]Sheet1!$EE$2:$EE$3</definedName>
    <definedName name="PackageType">'[9]1-Import Product Data Sheet'!$L$102:$L$131</definedName>
    <definedName name="PackCol" localSheetId="0">#REF!</definedName>
    <definedName name="PayTerms">[12]Dropdowns!$C$3:$C$4</definedName>
    <definedName name="PDQList">'[9]1-Import Product Data Sheet'!$AR$1:$AR$24</definedName>
    <definedName name="PET">'[1]Quote Sheet All SKUs'!#REF!</definedName>
    <definedName name="Pet_Care">[4]BBB!$D$2:$D$6</definedName>
    <definedName name="PETB">'[1]Quote Sheet All SKUs'!#REF!</definedName>
    <definedName name="Pillow_Shams">[4]Amazon!$P$2</definedName>
    <definedName name="Pillowcases">[4]Amazon!$Y$2:$Y$3</definedName>
    <definedName name="PkgFormat" localSheetId="0">[15]Info!$E$2:$E$49</definedName>
    <definedName name="PkgFormat">[15]Info!$E$2:$E$49</definedName>
    <definedName name="po_type">'[2]other data'!$AU$2:$AU$11</definedName>
    <definedName name="PORT_IFF">[21]a!$A$10:$B$35</definedName>
    <definedName name="PortSeq">'[9]1-Import Product Data Sheet'!$U$2</definedName>
    <definedName name="PortSeqLCL" localSheetId="0">#REF!</definedName>
    <definedName name="POtype" localSheetId="0">#REF!</definedName>
    <definedName name="Preticketed_Range">[6]Mapping!$H$2:$H$3</definedName>
    <definedName name="PrevBuy">'[9]1-Import Product Data Sheet'!$AR$26:$AR$27</definedName>
    <definedName name="Prints">[4]Amazon!$G$2:$G$5</definedName>
    <definedName name="ProfileDesc" localSheetId="0">#REF!</definedName>
    <definedName name="QSFOB">[22]Q1!$C$38</definedName>
    <definedName name="Quilts">[4]Amazon!$Z$2:$Z$3</definedName>
    <definedName name="RateSeq">'[9]1-Import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PR_o_YN_Rangee" localSheetId="0">[17]Mapping!$AL$2:$AL$3</definedName>
    <definedName name="retailPR_o_YN_Rangee">[18]Mapping!$AL$2:$AL$3</definedName>
    <definedName name="retailUS_O_YN_Range">[6]Mapping!$AT$2:$AT$3</definedName>
    <definedName name="RoutingDesc" localSheetId="0">#REF!</definedName>
    <definedName name="runnum">'[2]other data'!$BI$2:$BI$18</definedName>
    <definedName name="scalenum">'[2]other data'!$BG$2:$BG$18</definedName>
    <definedName name="Seasonal">[4]BBB!$E$2:$E$3</definedName>
    <definedName name="SellUnits_Range">[6]Mapping!$D$2:$D$53</definedName>
    <definedName name="Sheets_Full_Queen_King">[4]Amazon!$AA$2:$AA$4</definedName>
    <definedName name="Sheets_Twin">[4]Amazon!$AB$2:$AB$4</definedName>
    <definedName name="SHET">'[1]Quote Sheet All SKUs'!#REF!</definedName>
    <definedName name="Shower_Curtains">[4]Amazon!$AF$2</definedName>
    <definedName name="size1" localSheetId="0">#REF!</definedName>
    <definedName name="size1a" localSheetId="0">#REF!</definedName>
    <definedName name="Slipcovers_Chair_Pads">[4]Amazon!$AK$2</definedName>
    <definedName name="Slipcovers_Chair_Pads.">[4]Amazon!$F$2</definedName>
    <definedName name="SPECIAL">[2]comments!$B$3:$B$54</definedName>
    <definedName name="ssn_code">'[2]other data'!$AQ$2:$AQ$110</definedName>
    <definedName name="ssn_phase">'[2]other data'!$AS$2:$AS$83</definedName>
    <definedName name="StoreCount" localSheetId="0">#REF!</definedName>
    <definedName name="StoreGrid0" localSheetId="0">#REF!</definedName>
    <definedName name="suggestedMessage_Range">[6]Mapping!$BF$2:$BF$3</definedName>
    <definedName name="SUPPLIER">'[2]vendor info'!$A$4:$A$400</definedName>
    <definedName name="TargetCol" localSheetId="0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 localSheetId="0">#REF!</definedName>
    <definedName name="TotalMarkup" localSheetId="0">#REF!</definedName>
    <definedName name="TotalRetailValue" localSheetId="0">#REF!</definedName>
    <definedName name="TotalUnits" localSheetId="0">#REF!</definedName>
    <definedName name="totalUnitsCol" localSheetId="0">#REF!</definedName>
    <definedName name="Towels_Bath_Sheets">[4]Amazon!$AG$2:$AG$3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 localSheetId="0">#REF!</definedName>
    <definedName name="User3Col" localSheetId="0">#REF!</definedName>
    <definedName name="WAREHOUSE">'[2]other data'!$BL$2:$BL$24</definedName>
    <definedName name="WIN">'[1]Quote Sheet All SKUs'!#REF!</definedName>
    <definedName name="Window_Treatments_Hardware_Accessories">[4]Amazon!$AJ$2:$AJ$7</definedName>
    <definedName name="Window_Treatments_Hardware_Accessories.">[4]Amazon!$E$2</definedName>
    <definedName name="wood">[10]Sheet1!$EG$2:$EG$3</definedName>
    <definedName name="World1" localSheetId="0">[7]Lists!$H$6:$H$29</definedName>
    <definedName name="World1">[8]Lists!$H$6:$H$29</definedName>
    <definedName name="YN">'[23]Page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1" i="1" l="1"/>
  <c r="AZ31" i="1"/>
  <c r="BB31" i="1" s="1"/>
  <c r="AU31" i="1"/>
  <c r="AR31" i="1"/>
  <c r="AP31" i="1"/>
  <c r="AN31" i="1"/>
  <c r="AK31" i="1"/>
  <c r="AI31" i="1"/>
  <c r="AF31" i="1"/>
  <c r="Y31" i="1"/>
  <c r="AA31" i="1" s="1"/>
  <c r="AC31" i="1" s="1"/>
  <c r="BE30" i="1"/>
  <c r="AZ30" i="1"/>
  <c r="BB30" i="1" s="1"/>
  <c r="AU30" i="1"/>
  <c r="AR30" i="1"/>
  <c r="AP30" i="1"/>
  <c r="AN30" i="1"/>
  <c r="AK30" i="1"/>
  <c r="AI30" i="1"/>
  <c r="AF30" i="1"/>
  <c r="Y30" i="1"/>
  <c r="AA30" i="1" s="1"/>
  <c r="AC30" i="1" s="1"/>
  <c r="BE29" i="1"/>
  <c r="AZ29" i="1"/>
  <c r="AL29" i="1" s="1"/>
  <c r="AU29" i="1"/>
  <c r="AR29" i="1"/>
  <c r="AP29" i="1"/>
  <c r="AN29" i="1"/>
  <c r="AK29" i="1"/>
  <c r="AI29" i="1"/>
  <c r="AF29" i="1"/>
  <c r="Y29" i="1"/>
  <c r="AA29" i="1" s="1"/>
  <c r="AC29" i="1" s="1"/>
  <c r="AG29" i="1" s="1"/>
  <c r="BE28" i="1"/>
  <c r="AZ28" i="1"/>
  <c r="AL28" i="1" s="1"/>
  <c r="AU28" i="1"/>
  <c r="AR28" i="1"/>
  <c r="AP28" i="1"/>
  <c r="AN28" i="1"/>
  <c r="AK28" i="1"/>
  <c r="AI28" i="1"/>
  <c r="AF28" i="1"/>
  <c r="Y28" i="1"/>
  <c r="AA28" i="1" s="1"/>
  <c r="AC28" i="1" s="1"/>
  <c r="BE27" i="1"/>
  <c r="AZ27" i="1"/>
  <c r="BB27" i="1" s="1"/>
  <c r="AU27" i="1"/>
  <c r="AR27" i="1"/>
  <c r="AP27" i="1"/>
  <c r="AN27" i="1"/>
  <c r="AK27" i="1"/>
  <c r="AI27" i="1"/>
  <c r="AF27" i="1"/>
  <c r="Y27" i="1"/>
  <c r="AA27" i="1" s="1"/>
  <c r="AC27" i="1" s="1"/>
  <c r="BE26" i="1"/>
  <c r="AZ26" i="1"/>
  <c r="BB26" i="1" s="1"/>
  <c r="AU26" i="1"/>
  <c r="AR26" i="1"/>
  <c r="AP26" i="1"/>
  <c r="AN26" i="1"/>
  <c r="AK26" i="1"/>
  <c r="AI26" i="1"/>
  <c r="AF26" i="1"/>
  <c r="Y26" i="1"/>
  <c r="AA26" i="1" s="1"/>
  <c r="AC26" i="1" s="1"/>
  <c r="AG26" i="1" s="1"/>
  <c r="BE25" i="1"/>
  <c r="AZ25" i="1"/>
  <c r="AL25" i="1" s="1"/>
  <c r="AU25" i="1"/>
  <c r="AR25" i="1"/>
  <c r="AP25" i="1"/>
  <c r="AN25" i="1"/>
  <c r="AK25" i="1"/>
  <c r="AI25" i="1"/>
  <c r="AF25" i="1"/>
  <c r="Y25" i="1"/>
  <c r="AA25" i="1" s="1"/>
  <c r="AC25" i="1" s="1"/>
  <c r="AG25" i="1" s="1"/>
  <c r="BE24" i="1"/>
  <c r="BB24" i="1"/>
  <c r="AZ24" i="1"/>
  <c r="AU24" i="1"/>
  <c r="AR24" i="1"/>
  <c r="AP24" i="1"/>
  <c r="AN24" i="1"/>
  <c r="AL24" i="1"/>
  <c r="AK24" i="1"/>
  <c r="AI24" i="1"/>
  <c r="AF24" i="1"/>
  <c r="Y24" i="1"/>
  <c r="AA24" i="1" s="1"/>
  <c r="AC24" i="1" s="1"/>
  <c r="AG24" i="1" s="1"/>
  <c r="BE23" i="1"/>
  <c r="AZ23" i="1"/>
  <c r="BB23" i="1" s="1"/>
  <c r="AU23" i="1"/>
  <c r="AR23" i="1"/>
  <c r="AP23" i="1"/>
  <c r="AN23" i="1"/>
  <c r="AK23" i="1"/>
  <c r="AI23" i="1"/>
  <c r="AF23" i="1"/>
  <c r="Y23" i="1"/>
  <c r="AA23" i="1" s="1"/>
  <c r="AC23" i="1" s="1"/>
  <c r="BE22" i="1"/>
  <c r="AZ22" i="1"/>
  <c r="BB22" i="1" s="1"/>
  <c r="AU22" i="1"/>
  <c r="AR22" i="1"/>
  <c r="AP22" i="1"/>
  <c r="AN22" i="1"/>
  <c r="AK22" i="1"/>
  <c r="AI22" i="1"/>
  <c r="AF22" i="1"/>
  <c r="Y22" i="1"/>
  <c r="AA22" i="1" s="1"/>
  <c r="AC22" i="1" s="1"/>
  <c r="BE21" i="1"/>
  <c r="AZ21" i="1"/>
  <c r="AL21" i="1" s="1"/>
  <c r="AU21" i="1"/>
  <c r="AR21" i="1"/>
  <c r="AP21" i="1"/>
  <c r="AN21" i="1"/>
  <c r="AK21" i="1"/>
  <c r="AI21" i="1"/>
  <c r="AF21" i="1"/>
  <c r="Y21" i="1"/>
  <c r="AA21" i="1" s="1"/>
  <c r="AC21" i="1" s="1"/>
  <c r="AG21" i="1" s="1"/>
  <c r="BE20" i="1"/>
  <c r="AZ20" i="1"/>
  <c r="BB20" i="1" s="1"/>
  <c r="AU20" i="1"/>
  <c r="AR20" i="1"/>
  <c r="AP20" i="1"/>
  <c r="AN20" i="1"/>
  <c r="AK20" i="1"/>
  <c r="AI20" i="1"/>
  <c r="AF20" i="1"/>
  <c r="Y20" i="1"/>
  <c r="AA20" i="1" s="1"/>
  <c r="AC20" i="1" s="1"/>
  <c r="BE19" i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BE18" i="1"/>
  <c r="AZ18" i="1"/>
  <c r="BB18" i="1" s="1"/>
  <c r="AU18" i="1"/>
  <c r="AR18" i="1"/>
  <c r="AP18" i="1"/>
  <c r="AN18" i="1"/>
  <c r="AK18" i="1"/>
  <c r="AI18" i="1"/>
  <c r="AF18" i="1"/>
  <c r="Y18" i="1"/>
  <c r="AA18" i="1" s="1"/>
  <c r="AC18" i="1" s="1"/>
  <c r="AG18" i="1" s="1"/>
  <c r="BE17" i="1"/>
  <c r="AZ17" i="1"/>
  <c r="BB17" i="1" s="1"/>
  <c r="AU17" i="1"/>
  <c r="AR17" i="1"/>
  <c r="AP17" i="1"/>
  <c r="AN17" i="1"/>
  <c r="AK17" i="1"/>
  <c r="AI17" i="1"/>
  <c r="AF17" i="1"/>
  <c r="Y17" i="1"/>
  <c r="AA17" i="1" s="1"/>
  <c r="AC17" i="1" s="1"/>
  <c r="AG17" i="1" s="1"/>
  <c r="BE16" i="1"/>
  <c r="AZ16" i="1"/>
  <c r="BB16" i="1" s="1"/>
  <c r="AU16" i="1"/>
  <c r="AR16" i="1"/>
  <c r="AP16" i="1"/>
  <c r="AN16" i="1"/>
  <c r="AL16" i="1"/>
  <c r="AK16" i="1"/>
  <c r="AI16" i="1"/>
  <c r="AF16" i="1"/>
  <c r="Y16" i="1"/>
  <c r="AA16" i="1" s="1"/>
  <c r="AC16" i="1" s="1"/>
  <c r="AG16" i="1" s="1"/>
  <c r="BE15" i="1"/>
  <c r="AZ15" i="1"/>
  <c r="BB15" i="1" s="1"/>
  <c r="AU15" i="1"/>
  <c r="AR15" i="1"/>
  <c r="AP15" i="1"/>
  <c r="AN15" i="1"/>
  <c r="AK15" i="1"/>
  <c r="AI15" i="1"/>
  <c r="AF15" i="1"/>
  <c r="AA15" i="1"/>
  <c r="AC15" i="1" s="1"/>
  <c r="AG15" i="1" s="1"/>
  <c r="Y15" i="1"/>
  <c r="BE14" i="1"/>
  <c r="AZ14" i="1"/>
  <c r="BB14" i="1" s="1"/>
  <c r="AU14" i="1"/>
  <c r="AR14" i="1"/>
  <c r="AP14" i="1"/>
  <c r="AN14" i="1"/>
  <c r="AL14" i="1"/>
  <c r="AK14" i="1"/>
  <c r="AI14" i="1"/>
  <c r="AF14" i="1"/>
  <c r="Y14" i="1"/>
  <c r="AA14" i="1" s="1"/>
  <c r="AC14" i="1" s="1"/>
  <c r="AG14" i="1" s="1"/>
  <c r="BE13" i="1"/>
  <c r="BB13" i="1"/>
  <c r="AZ13" i="1"/>
  <c r="AU13" i="1"/>
  <c r="AR13" i="1"/>
  <c r="AP13" i="1"/>
  <c r="AN13" i="1"/>
  <c r="AL13" i="1"/>
  <c r="AK13" i="1"/>
  <c r="AI13" i="1"/>
  <c r="AV13" i="1" s="1"/>
  <c r="AF13" i="1"/>
  <c r="AA13" i="1"/>
  <c r="AC13" i="1" s="1"/>
  <c r="AG13" i="1" s="1"/>
  <c r="Y13" i="1"/>
  <c r="BE12" i="1"/>
  <c r="AZ12" i="1"/>
  <c r="BB12" i="1" s="1"/>
  <c r="AU12" i="1"/>
  <c r="AR12" i="1"/>
  <c r="AP12" i="1"/>
  <c r="AN12" i="1"/>
  <c r="AK12" i="1"/>
  <c r="AI12" i="1"/>
  <c r="AF12" i="1"/>
  <c r="Y12" i="1"/>
  <c r="AA12" i="1" s="1"/>
  <c r="AC12" i="1" s="1"/>
  <c r="BE11" i="1"/>
  <c r="AZ11" i="1"/>
  <c r="BB11" i="1" s="1"/>
  <c r="AU11" i="1"/>
  <c r="AR11" i="1"/>
  <c r="AP11" i="1"/>
  <c r="AN11" i="1"/>
  <c r="AL11" i="1"/>
  <c r="AK11" i="1"/>
  <c r="AI11" i="1"/>
  <c r="AF11" i="1"/>
  <c r="Y11" i="1"/>
  <c r="AA11" i="1" s="1"/>
  <c r="AC11" i="1" s="1"/>
  <c r="AG11" i="1" s="1"/>
  <c r="BE10" i="1"/>
  <c r="AZ10" i="1"/>
  <c r="BB10" i="1" s="1"/>
  <c r="AU10" i="1"/>
  <c r="AR10" i="1"/>
  <c r="AP10" i="1"/>
  <c r="AN10" i="1"/>
  <c r="AK10" i="1"/>
  <c r="AI10" i="1"/>
  <c r="AF10" i="1"/>
  <c r="AA10" i="1"/>
  <c r="AC10" i="1" s="1"/>
  <c r="AG10" i="1" s="1"/>
  <c r="Y10" i="1"/>
  <c r="BE9" i="1"/>
  <c r="AZ9" i="1"/>
  <c r="BB9" i="1" s="1"/>
  <c r="AU9" i="1"/>
  <c r="AR9" i="1"/>
  <c r="AP9" i="1"/>
  <c r="AN9" i="1"/>
  <c r="AK9" i="1"/>
  <c r="AI9" i="1"/>
  <c r="AF9" i="1"/>
  <c r="Y9" i="1"/>
  <c r="AA9" i="1" s="1"/>
  <c r="AC9" i="1" s="1"/>
  <c r="BE8" i="1"/>
  <c r="AZ8" i="1"/>
  <c r="AL8" i="1" s="1"/>
  <c r="AU8" i="1"/>
  <c r="AR8" i="1"/>
  <c r="AP8" i="1"/>
  <c r="AN8" i="1"/>
  <c r="AK8" i="1"/>
  <c r="AI8" i="1"/>
  <c r="AF8" i="1"/>
  <c r="Y8" i="1"/>
  <c r="AA8" i="1" s="1"/>
  <c r="AC8" i="1" s="1"/>
  <c r="BE7" i="1"/>
  <c r="AZ7" i="1"/>
  <c r="BB7" i="1" s="1"/>
  <c r="AU7" i="1"/>
  <c r="AR7" i="1"/>
  <c r="AP7" i="1"/>
  <c r="AN7" i="1"/>
  <c r="AK7" i="1"/>
  <c r="AI7" i="1"/>
  <c r="AF7" i="1"/>
  <c r="Y7" i="1"/>
  <c r="AA7" i="1" s="1"/>
  <c r="AC7" i="1" s="1"/>
  <c r="BE6" i="1"/>
  <c r="AZ6" i="1"/>
  <c r="BB6" i="1" s="1"/>
  <c r="AU6" i="1"/>
  <c r="AR6" i="1"/>
  <c r="AP6" i="1"/>
  <c r="AN6" i="1"/>
  <c r="AL6" i="1"/>
  <c r="AK6" i="1"/>
  <c r="AI6" i="1"/>
  <c r="AF6" i="1"/>
  <c r="Y6" i="1"/>
  <c r="AA6" i="1" s="1"/>
  <c r="AC6" i="1" s="1"/>
  <c r="AG6" i="1" s="1"/>
  <c r="BE5" i="1"/>
  <c r="AZ5" i="1"/>
  <c r="BB5" i="1" s="1"/>
  <c r="AU5" i="1"/>
  <c r="AR5" i="1"/>
  <c r="AP5" i="1"/>
  <c r="AN5" i="1"/>
  <c r="AL5" i="1"/>
  <c r="AK5" i="1"/>
  <c r="AI5" i="1"/>
  <c r="AF5" i="1"/>
  <c r="AA5" i="1"/>
  <c r="AC5" i="1" s="1"/>
  <c r="AG5" i="1" s="1"/>
  <c r="Y5" i="1"/>
  <c r="BE4" i="1"/>
  <c r="AZ4" i="1"/>
  <c r="AL4" i="1" s="1"/>
  <c r="AU4" i="1"/>
  <c r="AR4" i="1"/>
  <c r="AP4" i="1"/>
  <c r="AN4" i="1"/>
  <c r="AK4" i="1"/>
  <c r="AI4" i="1"/>
  <c r="AF4" i="1"/>
  <c r="Y4" i="1"/>
  <c r="AA4" i="1" s="1"/>
  <c r="AC4" i="1" s="1"/>
  <c r="BE3" i="1"/>
  <c r="AZ3" i="1"/>
  <c r="BB3" i="1" s="1"/>
  <c r="AU3" i="1"/>
  <c r="AR3" i="1"/>
  <c r="AP3" i="1"/>
  <c r="AN3" i="1"/>
  <c r="AL3" i="1"/>
  <c r="AK3" i="1"/>
  <c r="AI3" i="1"/>
  <c r="AF3" i="1"/>
  <c r="Y3" i="1"/>
  <c r="AA3" i="1" s="1"/>
  <c r="AC3" i="1" s="1"/>
  <c r="AG3" i="1" s="1"/>
  <c r="BE2" i="1"/>
  <c r="AZ2" i="1"/>
  <c r="BB2" i="1" s="1"/>
  <c r="AU2" i="1"/>
  <c r="AR2" i="1"/>
  <c r="AP2" i="1"/>
  <c r="AN2" i="1"/>
  <c r="AK2" i="1"/>
  <c r="AI2" i="1"/>
  <c r="AF2" i="1"/>
  <c r="AA2" i="1"/>
  <c r="AC2" i="1" s="1"/>
  <c r="AG2" i="1" s="1"/>
  <c r="Y2" i="1"/>
  <c r="AV6" i="1" l="1"/>
  <c r="BB8" i="1"/>
  <c r="AG19" i="1"/>
  <c r="AL19" i="1"/>
  <c r="AV19" i="1" s="1"/>
  <c r="AW19" i="1" s="1"/>
  <c r="AV21" i="1"/>
  <c r="AW21" i="1" s="1"/>
  <c r="BB21" i="1"/>
  <c r="AG27" i="1"/>
  <c r="AL27" i="1"/>
  <c r="BB29" i="1"/>
  <c r="AV11" i="1"/>
  <c r="AG8" i="1"/>
  <c r="AG9" i="1"/>
  <c r="AG22" i="1"/>
  <c r="AL22" i="1"/>
  <c r="AG30" i="1"/>
  <c r="AL30" i="1"/>
  <c r="AV30" i="1" s="1"/>
  <c r="AV28" i="1"/>
  <c r="AL2" i="1"/>
  <c r="AV2" i="1" s="1"/>
  <c r="AW2" i="1" s="1"/>
  <c r="BB4" i="1"/>
  <c r="AG7" i="1"/>
  <c r="AL7" i="1"/>
  <c r="AV7" i="1" s="1"/>
  <c r="AV8" i="1"/>
  <c r="AW8" i="1" s="1"/>
  <c r="AX8" i="1" s="1"/>
  <c r="AL9" i="1"/>
  <c r="AV9" i="1" s="1"/>
  <c r="AW9" i="1" s="1"/>
  <c r="AG12" i="1"/>
  <c r="AL12" i="1"/>
  <c r="AL15" i="1"/>
  <c r="AV16" i="1"/>
  <c r="AW16" i="1" s="1"/>
  <c r="AL17" i="1"/>
  <c r="AV17" i="1" s="1"/>
  <c r="AW17" i="1" s="1"/>
  <c r="AG20" i="1"/>
  <c r="AL20" i="1"/>
  <c r="AV25" i="1"/>
  <c r="AW25" i="1" s="1"/>
  <c r="BB25" i="1"/>
  <c r="AL26" i="1"/>
  <c r="BB28" i="1"/>
  <c r="AG31" i="1"/>
  <c r="AL31" i="1"/>
  <c r="AV31" i="1" s="1"/>
  <c r="AV4" i="1"/>
  <c r="AV3" i="1"/>
  <c r="AW3" i="1" s="1"/>
  <c r="AV5" i="1"/>
  <c r="AW5" i="1" s="1"/>
  <c r="AV12" i="1"/>
  <c r="AV14" i="1"/>
  <c r="AW14" i="1" s="1"/>
  <c r="AV20" i="1"/>
  <c r="AW20" i="1" s="1"/>
  <c r="AV22" i="1"/>
  <c r="AW22" i="1" s="1"/>
  <c r="AV27" i="1"/>
  <c r="AW27" i="1" s="1"/>
  <c r="AV29" i="1"/>
  <c r="AW29" i="1" s="1"/>
  <c r="AG4" i="1"/>
  <c r="AL10" i="1"/>
  <c r="AV10" i="1" s="1"/>
  <c r="AW10" i="1" s="1"/>
  <c r="AV15" i="1"/>
  <c r="AW15" i="1" s="1"/>
  <c r="AL18" i="1"/>
  <c r="AV18" i="1" s="1"/>
  <c r="AW18" i="1" s="1"/>
  <c r="AG23" i="1"/>
  <c r="AL23" i="1"/>
  <c r="AV23" i="1" s="1"/>
  <c r="AV24" i="1"/>
  <c r="AW24" i="1" s="1"/>
  <c r="AV26" i="1"/>
  <c r="AW26" i="1" s="1"/>
  <c r="AG28" i="1"/>
  <c r="AW6" i="1"/>
  <c r="AW11" i="1"/>
  <c r="AW13" i="1"/>
  <c r="AW28" i="1"/>
  <c r="AW4" i="1" l="1"/>
  <c r="AX5" i="1"/>
  <c r="BD5" i="1"/>
  <c r="AW30" i="1"/>
  <c r="BD30" i="1" s="1"/>
  <c r="BD8" i="1"/>
  <c r="AW12" i="1"/>
  <c r="AX24" i="1"/>
  <c r="BD24" i="1"/>
  <c r="AX2" i="1"/>
  <c r="BD2" i="1"/>
  <c r="AX22" i="1"/>
  <c r="BD22" i="1"/>
  <c r="BD16" i="1"/>
  <c r="AX16" i="1"/>
  <c r="AX17" i="1"/>
  <c r="BD17" i="1"/>
  <c r="AX9" i="1"/>
  <c r="BD9" i="1"/>
  <c r="AX3" i="1"/>
  <c r="BD3" i="1"/>
  <c r="AX15" i="1"/>
  <c r="BD15" i="1"/>
  <c r="BD27" i="1"/>
  <c r="AX27" i="1"/>
  <c r="AX26" i="1"/>
  <c r="BD26" i="1"/>
  <c r="AX29" i="1"/>
  <c r="BD29" i="1"/>
  <c r="BD14" i="1"/>
  <c r="AX14" i="1"/>
  <c r="AW23" i="1"/>
  <c r="AW7" i="1"/>
  <c r="AW31" i="1"/>
  <c r="AX19" i="1"/>
  <c r="BD19" i="1"/>
  <c r="AX28" i="1"/>
  <c r="BD28" i="1"/>
  <c r="BD18" i="1"/>
  <c r="AX18" i="1"/>
  <c r="AX13" i="1"/>
  <c r="BD13" i="1"/>
  <c r="AX25" i="1"/>
  <c r="BD25" i="1"/>
  <c r="BD10" i="1"/>
  <c r="AX10" i="1"/>
  <c r="AX11" i="1"/>
  <c r="BD11" i="1"/>
  <c r="AX20" i="1"/>
  <c r="BD20" i="1"/>
  <c r="AX4" i="1"/>
  <c r="BD4" i="1"/>
  <c r="BD21" i="1"/>
  <c r="AX21" i="1"/>
  <c r="BD6" i="1"/>
  <c r="AX6" i="1"/>
  <c r="AX12" i="1"/>
  <c r="BD12" i="1"/>
  <c r="AX30" i="1" l="1"/>
  <c r="AX31" i="1"/>
  <c r="BD31" i="1"/>
  <c r="AX7" i="1"/>
  <c r="BD7" i="1"/>
  <c r="BD23" i="1"/>
  <c r="AX2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<sst xmlns="http://schemas.openxmlformats.org/spreadsheetml/2006/main" count="477" uniqueCount="142">
  <si>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</si>
  <si>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</si>
  <si>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</si>
  <si>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</si>
  <si>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</si>
  <si>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</si>
  <si>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</si>
  <si>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</si>
  <si>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</si>
  <si>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</si>
  <si>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</si>
  <si>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</si>
  <si>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</si>
  <si>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</si>
  <si>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</si>
  <si>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</si>
  <si>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</si>
  <si>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</si>
  <si>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</si>
  <si>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</si>
  <si>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</si>
  <si>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</si>
  <si>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</si>
  <si>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</si>
  <si>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</si>
  <si>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</si>
  <si>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</si>
  <si>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</si>
  <si>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</si>
  <si>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</si>
  <si>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</si>
  <si>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</si>
  <si>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</si>
  <si>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</si>
  <si>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</si>
  <si>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</si>
  <si>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</si>
  <si>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</si>
  <si>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</si>
  <si>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</si>
  <si>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</si>
  <si>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</si>
  <si>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</si>
  <si>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</si>
  <si>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</si>
  <si>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</si>
  <si>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</si>
  <si>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</si>
  <si>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</si>
  <si>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</si>
  <si>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</si>
  <si>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</si>
  <si>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</si>
  <si>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</si>
  <si>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</si>
  <si>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</si>
  <si>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</si>
  <si>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</si>
  <si>
    <t>SHEET/SHEET SET</t>
  </si>
  <si>
    <t>Cozy Cotton Flannel</t>
  </si>
  <si>
    <t>100% Cotton Flannel Printed Sheet Set</t>
  </si>
  <si>
    <t>Cotton Flannel Printed Sheet</t>
    <phoneticPr fontId="8" type="noConversion"/>
  </si>
  <si>
    <t>100% Cotton 160gsm</t>
  </si>
  <si>
    <t>100% Cotton</t>
  </si>
  <si>
    <t>Twin
Flat Sheet:66x96"
Fitted Sheet:39x75x12"
Pillowcase:20x30"</t>
  </si>
  <si>
    <t>Classic Holiday Plaid</t>
  </si>
  <si>
    <t>Piece</t>
  </si>
  <si>
    <t>Normal</t>
  </si>
  <si>
    <t>6302.21.7020</t>
  </si>
  <si>
    <t>Twin XL
Flat Sheet:66x102"
Fitted Sheet:39x80x12"
Pillowcase:20x30"</t>
  </si>
  <si>
    <t>Full
Flat Sheet:81x96"
Fitted Sheet:54x75x12"
Pillowcase:20x30"#2</t>
  </si>
  <si>
    <t>Cotton Flannel Printed Sheet</t>
    <phoneticPr fontId="8" type="noConversion"/>
  </si>
  <si>
    <t>Queen
Flat Sheet:90x102"
Fitted Sheet:60x80x14"
Pillowcase:20x30"#2</t>
  </si>
  <si>
    <t>King
Flat Sheet:108x102"
Fitted Sheet:78x80x14"
Pillowcase:20x40#2</t>
  </si>
  <si>
    <t>Cotton Flannel Printed Sheet</t>
    <phoneticPr fontId="8" type="noConversion"/>
  </si>
  <si>
    <t>Cal-King
Flat Sheet:108x102"
Fitted Sheet:72x84x14"
Pillowcase:20x40#2</t>
  </si>
  <si>
    <t>Cotton Flannel Printed Sheet</t>
    <phoneticPr fontId="8" type="noConversion"/>
  </si>
  <si>
    <t>Holiday Checkerboard</t>
  </si>
  <si>
    <t>Dog Fair Isle</t>
  </si>
  <si>
    <t>Cotton Flannel Printed Sheet</t>
    <phoneticPr fontId="8" type="noConversion"/>
  </si>
  <si>
    <t>Santa Delivery Toile</t>
  </si>
  <si>
    <t>Scallop Nutcracker</t>
  </si>
  <si>
    <t>022164806649</t>
  </si>
  <si>
    <t>022164806656</t>
  </si>
  <si>
    <t>TN20-0652</t>
  </si>
  <si>
    <t>022164806663</t>
  </si>
  <si>
    <t>TN20-0653</t>
  </si>
  <si>
    <t>022164806670</t>
  </si>
  <si>
    <t>TN20-0654</t>
  </si>
  <si>
    <t>022164806687</t>
  </si>
  <si>
    <t>TN20-0655</t>
  </si>
  <si>
    <t>022164806694</t>
  </si>
  <si>
    <t>TN20-0656</t>
  </si>
  <si>
    <t>022164806700</t>
  </si>
  <si>
    <t>TN20-0657</t>
  </si>
  <si>
    <t>022164806717</t>
  </si>
  <si>
    <t>TN20-0658</t>
  </si>
  <si>
    <t>022164806724</t>
  </si>
  <si>
    <t>TN20-0659</t>
  </si>
  <si>
    <t>022164806731</t>
  </si>
  <si>
    <t>TN20-0660</t>
  </si>
  <si>
    <t>022164806748</t>
  </si>
  <si>
    <t>TN20-0661</t>
  </si>
  <si>
    <t>022164806755</t>
  </si>
  <si>
    <t>TN20-0662</t>
  </si>
  <si>
    <t>022164806762</t>
  </si>
  <si>
    <t>TN20-0663</t>
  </si>
  <si>
    <t>022164806779</t>
  </si>
  <si>
    <t>TN20-0664</t>
  </si>
  <si>
    <t>022164806786</t>
  </si>
  <si>
    <t>TN20-0665</t>
  </si>
  <si>
    <t>022164806793</t>
  </si>
  <si>
    <t>TN20-0666</t>
  </si>
  <si>
    <t>022164806809</t>
  </si>
  <si>
    <t>TN20-0667</t>
  </si>
  <si>
    <t>022164806816</t>
  </si>
  <si>
    <t>TN20-0668</t>
  </si>
  <si>
    <t>022164806823</t>
  </si>
  <si>
    <t>TN20-0669</t>
  </si>
  <si>
    <t>022164806830</t>
  </si>
  <si>
    <t>TN20-0670</t>
  </si>
  <si>
    <t>022164806847</t>
  </si>
  <si>
    <t>TN20-0671</t>
  </si>
  <si>
    <t>022164806854</t>
  </si>
  <si>
    <t>TN20-0672</t>
  </si>
  <si>
    <t>022164806861</t>
  </si>
  <si>
    <t>TN20-0673</t>
  </si>
  <si>
    <t>022164806878</t>
  </si>
  <si>
    <t>TN20-0674</t>
  </si>
  <si>
    <t>022164806885</t>
  </si>
  <si>
    <t>TN20-0675</t>
  </si>
  <si>
    <t>022164806892</t>
  </si>
  <si>
    <t>TN20-0676</t>
  </si>
  <si>
    <t>022164806908</t>
  </si>
  <si>
    <t>TN20-0677</t>
  </si>
  <si>
    <t>022164806915</t>
  </si>
  <si>
    <t>TN20-0678</t>
  </si>
  <si>
    <t>022164806922</t>
  </si>
  <si>
    <t>TN20-0679</t>
  </si>
  <si>
    <t>022164806939</t>
  </si>
  <si>
    <t>TN20-0651</t>
    <phoneticPr fontId="9" type="noConversion"/>
  </si>
  <si>
    <t>TN20-0680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</si>
</sst>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[$¥-804]* #,##0.00_ ;_ [$¥-804]* \-#,##0.00_ ;_ [$¥-804]* &quot;-&quot;??_ ;_ @_ "/>
    <numFmt numFmtId="177" formatCode="&quot;$&quot;#,##0.00"/>
    <numFmt numFmtId="178" formatCode="0.0"/>
    <numFmt numFmtId="179" formatCode="0.00000"/>
    <numFmt numFmtId="180" formatCode="[$-409]dd/mmm/yy;@"/>
    <numFmt numFmtId="181" formatCode="_(&quot;$&quot;* #,##0.00_);_(&quot;$&quot;* \(#,##0.00\);_(&quot;$&quot;* &quot;-&quot;??_);_(@_)"/>
    <numFmt numFmtId="182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176" fontId="0" fillId="0" borderId="0"/>
    <xf numFmtId="176" fontId="1" fillId="0" borderId="0"/>
    <xf numFmtId="176" fontId="1" fillId="0" borderId="0"/>
    <xf numFmtId="9" fontId="1" fillId="0" borderId="0" applyFont="0" applyFill="0" applyBorder="0" applyAlignment="0" applyProtection="0"/>
  </cellStyleXfs>
  <cellXfs count="76">
    <xf numFmtId="176" fontId="0" fillId="0" borderId="0" xfId="0"/>
    <xf numFmtId="0" fontId="2" fillId="0" borderId="0" xfId="1" applyNumberFormat="1" applyFont="1" applyFill="1" applyAlignment="1">
      <alignment horizontal="center" wrapText="1"/>
    </xf>
    <xf numFmtId="0" fontId="2" fillId="0" borderId="0" xfId="1" applyNumberFormat="1" applyFont="1" applyFill="1" applyAlignment="1">
      <alignment wrapText="1"/>
    </xf>
    <xf numFmtId="177" fontId="2" fillId="0" borderId="0" xfId="1" applyNumberFormat="1" applyFont="1" applyFill="1" applyAlignment="1">
      <alignment wrapText="1"/>
    </xf>
    <xf numFmtId="10" fontId="2" fillId="0" borderId="0" xfId="1" applyNumberFormat="1" applyFont="1" applyFill="1" applyAlignment="1">
      <alignment wrapText="1"/>
    </xf>
    <xf numFmtId="0" fontId="2" fillId="0" borderId="0" xfId="1" applyNumberFormat="1" applyFont="1" applyFill="1" applyBorder="1" applyAlignment="1">
      <alignment wrapText="1"/>
    </xf>
    <xf numFmtId="0" fontId="4" fillId="0" borderId="2" xfId="1" applyNumberFormat="1" applyFont="1" applyFill="1" applyBorder="1" applyAlignment="1">
      <alignment horizontal="center" wrapText="1"/>
    </xf>
    <xf numFmtId="0" fontId="4" fillId="4" borderId="2" xfId="1" applyNumberFormat="1" applyFont="1" applyFill="1" applyBorder="1" applyAlignment="1">
      <alignment horizontal="center" wrapText="1"/>
    </xf>
    <xf numFmtId="0" fontId="5" fillId="4" borderId="2" xfId="1" applyNumberFormat="1" applyFont="1" applyFill="1" applyBorder="1" applyAlignment="1">
      <alignment horizontal="center" wrapText="1"/>
    </xf>
    <xf numFmtId="0" fontId="5" fillId="5" borderId="2" xfId="1" applyNumberFormat="1" applyFont="1" applyFill="1" applyBorder="1" applyAlignment="1">
      <alignment horizontal="center" wrapText="1"/>
    </xf>
    <xf numFmtId="0" fontId="4" fillId="5" borderId="2" xfId="1" applyNumberFormat="1" applyFont="1" applyFill="1" applyBorder="1" applyAlignment="1">
      <alignment horizontal="center" wrapText="1"/>
    </xf>
    <xf numFmtId="177" fontId="4" fillId="2" borderId="4" xfId="1" applyNumberFormat="1" applyFont="1" applyFill="1" applyBorder="1" applyAlignment="1">
      <alignment horizontal="center" wrapText="1"/>
    </xf>
    <xf numFmtId="177" fontId="4" fillId="6" borderId="4" xfId="1" applyNumberFormat="1" applyFont="1" applyFill="1" applyBorder="1" applyAlignment="1">
      <alignment horizontal="center" wrapText="1"/>
    </xf>
    <xf numFmtId="0" fontId="5" fillId="0" borderId="2" xfId="1" applyNumberFormat="1" applyFont="1" applyFill="1" applyBorder="1" applyAlignment="1">
      <alignment horizontal="center" wrapText="1"/>
    </xf>
    <xf numFmtId="178" fontId="4" fillId="0" borderId="2" xfId="1" applyNumberFormat="1" applyFont="1" applyFill="1" applyBorder="1" applyAlignment="1">
      <alignment horizontal="center" wrapText="1"/>
    </xf>
    <xf numFmtId="2" fontId="4" fillId="0" borderId="2" xfId="1" applyNumberFormat="1" applyFont="1" applyFill="1" applyBorder="1" applyAlignment="1">
      <alignment horizontal="center" wrapText="1"/>
    </xf>
    <xf numFmtId="1" fontId="4" fillId="0" borderId="2" xfId="1" applyNumberFormat="1" applyFont="1" applyFill="1" applyBorder="1" applyAlignment="1">
      <alignment horizontal="center" wrapText="1"/>
    </xf>
    <xf numFmtId="179" fontId="6" fillId="0" borderId="2" xfId="2" applyNumberFormat="1" applyFont="1" applyFill="1" applyBorder="1" applyAlignment="1">
      <alignment wrapText="1"/>
    </xf>
    <xf numFmtId="2" fontId="7" fillId="0" borderId="2" xfId="2" applyNumberFormat="1" applyFont="1" applyFill="1" applyBorder="1" applyAlignment="1">
      <alignment wrapText="1"/>
    </xf>
    <xf numFmtId="1" fontId="6" fillId="0" borderId="2" xfId="2" applyNumberFormat="1" applyFont="1" applyFill="1" applyBorder="1" applyAlignment="1">
      <alignment wrapText="1"/>
    </xf>
    <xf numFmtId="177" fontId="6" fillId="0" borderId="2" xfId="2" applyNumberFormat="1" applyFont="1" applyFill="1" applyBorder="1" applyAlignment="1">
      <alignment wrapText="1"/>
    </xf>
    <xf numFmtId="10" fontId="4" fillId="0" borderId="2" xfId="1" applyNumberFormat="1" applyFont="1" applyFill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7" fillId="0" borderId="2" xfId="2" applyNumberFormat="1" applyFont="1" applyFill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horizontal="center" wrapText="1"/>
    </xf>
    <xf numFmtId="177" fontId="6" fillId="0" borderId="4" xfId="2" applyNumberFormat="1" applyFont="1" applyFill="1" applyBorder="1" applyAlignment="1">
      <alignment wrapText="1"/>
    </xf>
    <xf numFmtId="0" fontId="2" fillId="0" borderId="5" xfId="1" applyNumberFormat="1" applyFont="1" applyFill="1" applyBorder="1" applyAlignment="1">
      <alignment wrapText="1"/>
    </xf>
    <xf numFmtId="0" fontId="2" fillId="0" borderId="3" xfId="1" applyNumberFormat="1" applyFont="1" applyFill="1" applyBorder="1" applyAlignment="1">
      <alignment horizontal="center"/>
    </xf>
    <xf numFmtId="0" fontId="2" fillId="0" borderId="3" xfId="1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3" xfId="1" applyNumberFormat="1" applyFont="1" applyFill="1" applyBorder="1" applyAlignment="1">
      <alignment wrapText="1"/>
    </xf>
    <xf numFmtId="180" fontId="2" fillId="0" borderId="3" xfId="1" applyNumberFormat="1" applyFont="1" applyFill="1" applyBorder="1" applyAlignment="1">
      <alignment wrapText="1"/>
    </xf>
    <xf numFmtId="177" fontId="2" fillId="0" borderId="3" xfId="1" applyNumberFormat="1" applyFont="1" applyFill="1" applyBorder="1" applyAlignment="1"/>
    <xf numFmtId="181" fontId="2" fillId="0" borderId="3" xfId="1" applyNumberFormat="1" applyFont="1" applyFill="1" applyBorder="1" applyAlignment="1"/>
    <xf numFmtId="178" fontId="2" fillId="0" borderId="3" xfId="1" applyNumberFormat="1" applyFont="1" applyFill="1" applyBorder="1" applyAlignment="1"/>
    <xf numFmtId="2" fontId="2" fillId="0" borderId="3" xfId="1" applyNumberFormat="1" applyFont="1" applyFill="1" applyBorder="1" applyAlignment="1"/>
    <xf numFmtId="1" fontId="2" fillId="0" borderId="3" xfId="1" applyNumberFormat="1" applyFont="1" applyFill="1" applyBorder="1" applyAlignment="1"/>
    <xf numFmtId="179" fontId="2" fillId="8" borderId="3" xfId="1" applyNumberFormat="1" applyFont="1" applyFill="1" applyBorder="1" applyAlignment="1"/>
    <xf numFmtId="1" fontId="2" fillId="8" borderId="3" xfId="1" applyNumberFormat="1" applyFont="1" applyFill="1" applyBorder="1" applyAlignment="1"/>
    <xf numFmtId="3" fontId="2" fillId="0" borderId="3" xfId="1" applyNumberFormat="1" applyFont="1" applyFill="1" applyBorder="1" applyAlignment="1"/>
    <xf numFmtId="177" fontId="2" fillId="8" borderId="3" xfId="1" applyNumberFormat="1" applyFont="1" applyFill="1" applyBorder="1" applyAlignment="1"/>
    <xf numFmtId="180" fontId="2" fillId="0" borderId="3" xfId="1" applyNumberFormat="1" applyFont="1" applyFill="1" applyBorder="1" applyAlignment="1"/>
    <xf numFmtId="182" fontId="2" fillId="0" borderId="3" xfId="1" applyNumberFormat="1" applyFont="1" applyFill="1" applyBorder="1" applyAlignment="1"/>
    <xf numFmtId="10" fontId="2" fillId="0" borderId="3" xfId="1" applyNumberFormat="1" applyFont="1" applyFill="1" applyBorder="1" applyAlignment="1"/>
    <xf numFmtId="177" fontId="2" fillId="8" borderId="3" xfId="1" applyNumberFormat="1" applyFont="1" applyFill="1" applyBorder="1" applyAlignment="1">
      <alignment wrapText="1"/>
    </xf>
    <xf numFmtId="10" fontId="2" fillId="8" borderId="3" xfId="3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0" xfId="1" applyNumberFormat="1" applyFont="1" applyFill="1" applyBorder="1" applyAlignment="1"/>
    <xf numFmtId="177" fontId="2" fillId="8" borderId="1" xfId="1" applyNumberFormat="1" applyFont="1" applyFill="1" applyBorder="1" applyAlignment="1"/>
    <xf numFmtId="0" fontId="2" fillId="0" borderId="6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6" xfId="1" applyNumberFormat="1" applyFont="1" applyFill="1" applyBorder="1" applyAlignment="1">
      <alignment wrapText="1"/>
    </xf>
    <xf numFmtId="180" fontId="2" fillId="0" borderId="6" xfId="1" applyNumberFormat="1" applyFont="1" applyFill="1" applyBorder="1" applyAlignment="1">
      <alignment wrapText="1"/>
    </xf>
    <xf numFmtId="177" fontId="2" fillId="0" borderId="6" xfId="1" applyNumberFormat="1" applyFont="1" applyFill="1" applyBorder="1" applyAlignment="1"/>
    <xf numFmtId="181" fontId="2" fillId="0" borderId="6" xfId="1" applyNumberFormat="1" applyFont="1" applyFill="1" applyBorder="1" applyAlignment="1"/>
    <xf numFmtId="178" fontId="2" fillId="0" borderId="6" xfId="1" applyNumberFormat="1" applyFont="1" applyFill="1" applyBorder="1" applyAlignment="1"/>
    <xf numFmtId="2" fontId="2" fillId="0" borderId="6" xfId="1" applyNumberFormat="1" applyFont="1" applyFill="1" applyBorder="1" applyAlignment="1"/>
    <xf numFmtId="1" fontId="2" fillId="0" borderId="6" xfId="1" applyNumberFormat="1" applyFont="1" applyFill="1" applyBorder="1" applyAlignment="1"/>
    <xf numFmtId="179" fontId="2" fillId="8" borderId="6" xfId="1" applyNumberFormat="1" applyFont="1" applyFill="1" applyBorder="1" applyAlignment="1"/>
    <xf numFmtId="1" fontId="2" fillId="8" borderId="6" xfId="1" applyNumberFormat="1" applyFont="1" applyFill="1" applyBorder="1" applyAlignment="1"/>
    <xf numFmtId="3" fontId="2" fillId="0" borderId="6" xfId="1" applyNumberFormat="1" applyFont="1" applyFill="1" applyBorder="1" applyAlignment="1"/>
    <xf numFmtId="177" fontId="2" fillId="8" borderId="6" xfId="1" applyNumberFormat="1" applyFont="1" applyFill="1" applyBorder="1" applyAlignment="1"/>
    <xf numFmtId="10" fontId="2" fillId="0" borderId="6" xfId="1" applyNumberFormat="1" applyFont="1" applyFill="1" applyBorder="1" applyAlignment="1"/>
    <xf numFmtId="177" fontId="2" fillId="8" borderId="6" xfId="1" applyNumberFormat="1" applyFont="1" applyFill="1" applyBorder="1" applyAlignment="1">
      <alignment wrapText="1"/>
    </xf>
    <xf numFmtId="10" fontId="2" fillId="8" borderId="6" xfId="3" applyNumberFormat="1" applyFont="1" applyFill="1" applyBorder="1" applyAlignment="1"/>
    <xf numFmtId="177" fontId="2" fillId="8" borderId="7" xfId="1" applyNumberFormat="1" applyFont="1" applyFill="1" applyBorder="1" applyAlignment="1"/>
    <xf numFmtId="178" fontId="2" fillId="0" borderId="0" xfId="1" applyNumberFormat="1" applyFont="1" applyFill="1" applyAlignment="1">
      <alignment wrapText="1"/>
    </xf>
    <xf numFmtId="2" fontId="2" fillId="0" borderId="0" xfId="1" applyNumberFormat="1" applyFont="1" applyFill="1" applyAlignment="1">
      <alignment wrapText="1"/>
    </xf>
    <xf numFmtId="1" fontId="2" fillId="0" borderId="0" xfId="1" applyNumberFormat="1" applyFont="1" applyFill="1" applyAlignment="1">
      <alignment wrapText="1"/>
    </xf>
    <xf numFmtId="179" fontId="2" fillId="0" borderId="0" xfId="1" applyNumberFormat="1" applyFont="1" applyFill="1" applyAlignment="1">
      <alignment wrapText="1"/>
    </xf>
    <xf numFmtId="176" fontId="1" fillId="5" borderId="3" xfId="0" applyNumberFormat="1" applyFont="1" applyFill="1" applyBorder="1"/>
    <xf numFmtId="0" fontId="0" fillId="5" borderId="3" xfId="0" applyNumberFormat="1" applyFont="1" applyFill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</xdr:colOff>
      <xdr:row>1</xdr:row>
      <xdr:rowOff>15240</xdr:rowOff>
    </xdr:from>
    <xdr:to>
      <xdr:col>1</xdr:col>
      <xdr:colOff>1814195</xdr:colOff>
      <xdr:row>3</xdr:row>
      <xdr:rowOff>680720</xdr:rowOff>
    </xdr:to>
    <xdr:pic>
      <xdr:nvPicPr>
        <xdr:cNvPr id="2" name="ID_CB19366A58544E758DD219FD76417F63" descr="Classic Holiday Plaid 13MM5034P2-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" y="1253490"/>
          <a:ext cx="1799590" cy="218948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7</xdr:row>
      <xdr:rowOff>15875</xdr:rowOff>
    </xdr:from>
    <xdr:to>
      <xdr:col>1</xdr:col>
      <xdr:colOff>1814195</xdr:colOff>
      <xdr:row>9</xdr:row>
      <xdr:rowOff>680720</xdr:rowOff>
    </xdr:to>
    <xdr:pic>
      <xdr:nvPicPr>
        <xdr:cNvPr id="3" name="ID_D75A51E8EEBE43A6B64FC6054933D96B" descr="Holiday Checkerboard 09MM5112P-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0880" y="5835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13</xdr:row>
      <xdr:rowOff>15875</xdr:rowOff>
    </xdr:from>
    <xdr:to>
      <xdr:col>1</xdr:col>
      <xdr:colOff>1814195</xdr:colOff>
      <xdr:row>15</xdr:row>
      <xdr:rowOff>680720</xdr:rowOff>
    </xdr:to>
    <xdr:pic>
      <xdr:nvPicPr>
        <xdr:cNvPr id="4" name="ID_B51A23925B94427DAC8E073F0BB3FC3F" descr="Dog Fair Isle 09GX0018P-A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880" y="10407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19</xdr:row>
      <xdr:rowOff>15875</xdr:rowOff>
    </xdr:from>
    <xdr:to>
      <xdr:col>1</xdr:col>
      <xdr:colOff>1814195</xdr:colOff>
      <xdr:row>21</xdr:row>
      <xdr:rowOff>680720</xdr:rowOff>
    </xdr:to>
    <xdr:pic>
      <xdr:nvPicPr>
        <xdr:cNvPr id="5" name="ID_3947288B028B48E88C44D2C408733CAA" descr="Santa Delivery Toile 20ZS0005P5-A-TightSantaSheet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880" y="14979650"/>
          <a:ext cx="1799590" cy="21888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25</xdr:row>
      <xdr:rowOff>15875</xdr:rowOff>
    </xdr:from>
    <xdr:to>
      <xdr:col>1</xdr:col>
      <xdr:colOff>1814195</xdr:colOff>
      <xdr:row>27</xdr:row>
      <xdr:rowOff>680720</xdr:rowOff>
    </xdr:to>
    <xdr:pic>
      <xdr:nvPicPr>
        <xdr:cNvPr id="6" name="ID_6144A2B97E5642C6BFD5ACCF1B628BFA" descr="Scallop Nutcracker 09MM5113P-A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0880" y="19551650"/>
          <a:ext cx="1799590" cy="2188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2%20ID%20TN%20WR%20CS%20Cotton%20Flannel%20New%20Pattern\WR\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rah.chen\AppData\Local\Microsoft\Windows\Temporary%20Internet%20Files\Content.Outlook\RBUPAN03\Window%20Pan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sarah.chen\AppData\Local\Microsoft\Windows\Temporary%20Internet%20Files\Content.Outlook\RBUPAN03\Window%20Pane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TN%20160gsm%20Cozy%20Cotton%20Flannel%20Sheet%20Set%2004-22-2026%20IN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Sheets%20Ecom\0%20PD\2603%20MP%20500TC%20Egyptian%20Cotton\Ecom%20MP%20500TC%20Egyptian%20Cotton%20sheets%20quote%2001-15-2025%20commitment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ValueSelect"/>
      <sheetName val="Data"/>
      <sheetName val="IND Final 02-05-2026"/>
      <sheetName val="PAK Final 02-04-2026"/>
      <sheetName val="Ecom Sales Rep Report"/>
      <sheetName val="AMZ #1"/>
      <sheetName val="Macys #2"/>
      <sheetName val="TGT #3"/>
      <sheetName val="JCP #4"/>
      <sheetName val="Kohls #5"/>
      <sheetName val="IND 01-21-2026"/>
      <sheetName val="PAK 01-22-2026"/>
      <sheetName val="TN-160gsm flannel"/>
      <sheetName val="20th Jan 25"/>
      <sheetName val="Greige Projection 2025"/>
      <sheetName val="TN-160gsm Chase Cost 09-09"/>
      <sheetName val="2024 Buy Plan"/>
      <sheetName val="Jatin 10-26-23 chase order"/>
      <sheetName val="Units by size with cost "/>
      <sheetName val="Qty Breakdown"/>
      <sheetName val="TN-150gsm-4pcs sheet set "/>
      <sheetName val="WR-TN-160gsm-4pcs sheet 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sheet"/>
      <sheetName val="IND Nov 24"/>
      <sheetName val="KKP"/>
      <sheetName val="Ram 500tc 01-20-23"/>
      <sheetName val="Jatin 500tc 01-20-23"/>
      <sheetName val="Jatin 01-20-23"/>
      <sheetName val="Ram 01-20-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1"/>
  <sheetViews>
    <sheetView tabSelected="1" zoomScale="80" zoomScaleNormal="80" workbookViewId="0">
      <selection activeCell="F3" sqref="F3"/>
    </sheetView>
  </sheetViews>
  <sheetFormatPr defaultColWidth="9.140625" defaultRowHeight="15" x14ac:dyDescent="0.25"/>
  <cols>
    <col min="1" max="1" width="10.140625" style="1" customWidth="1"/>
    <col min="2" max="2" width="27.42578125" style="2" customWidth="1"/>
    <col min="3" max="3" width="11.42578125" style="2" customWidth="1"/>
    <col min="4" max="4" width="13.42578125" style="2" customWidth="1"/>
    <col min="5" max="5" width="11.5703125" style="2" customWidth="1"/>
    <col min="6" max="6" width="15.5703125" style="2" customWidth="1"/>
    <col min="7" max="7" width="13" style="2" customWidth="1"/>
    <col min="8" max="8" width="18.5703125" style="2" customWidth="1"/>
    <col min="9" max="9" width="10.85546875" style="2" customWidth="1"/>
    <col min="10" max="10" width="12.140625" style="2" customWidth="1"/>
    <col min="11" max="11" width="20.85546875" style="2" customWidth="1"/>
    <col min="12" max="12" width="25.85546875" style="2" customWidth="1"/>
    <col min="13" max="13" width="19.85546875" style="2" customWidth="1"/>
    <col min="14" max="14" width="22.5703125" style="2" customWidth="1"/>
    <col min="15" max="15" width="14.710937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70" customWidth="1"/>
    <col min="21" max="21" width="8.7109375" style="70" customWidth="1"/>
    <col min="22" max="22" width="7.140625" style="70" customWidth="1"/>
    <col min="23" max="23" width="9" style="71" customWidth="1"/>
    <col min="24" max="24" width="6.28515625" style="72" customWidth="1"/>
    <col min="25" max="25" width="10" style="73" customWidth="1"/>
    <col min="26" max="26" width="10" style="71" customWidth="1"/>
    <col min="27" max="27" width="9.85546875" style="72" customWidth="1"/>
    <col min="28" max="28" width="7.85546875" style="2" customWidth="1"/>
    <col min="29" max="29" width="8.85546875" style="3" customWidth="1"/>
    <col min="30" max="30" width="12.8554687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28515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2" width="12.140625" style="3" customWidth="1"/>
    <col min="53" max="53" width="9.140625" style="2" customWidth="1"/>
    <col min="54" max="54" width="12.71093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5"/>
  </cols>
  <sheetData>
    <row r="1" spans="1:58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8" t="s">
        <v>56</v>
      </c>
      <c r="BF1" s="29"/>
    </row>
    <row r="2" spans="1:58" s="50" customFormat="1" ht="60" x14ac:dyDescent="0.25">
      <c r="A2" s="30">
        <v>1</v>
      </c>
      <c r="B2" s="31"/>
      <c r="C2" s="31"/>
      <c r="D2" s="31" t="s">
        <v>57</v>
      </c>
      <c r="E2" s="31"/>
      <c r="F2" s="31" t="s">
        <v>58</v>
      </c>
      <c r="G2" s="32" t="s">
        <v>59</v>
      </c>
      <c r="H2" s="31" t="s">
        <v>60</v>
      </c>
      <c r="I2" s="31" t="s">
        <v>61</v>
      </c>
      <c r="J2" s="31" t="s">
        <v>62</v>
      </c>
      <c r="K2" s="33" t="s">
        <v>63</v>
      </c>
      <c r="L2" s="34" t="s">
        <v>64</v>
      </c>
      <c r="M2" s="33" t="s">
        <v>65</v>
      </c>
      <c r="N2" s="74" t="s">
        <v>140</v>
      </c>
      <c r="O2" s="75" t="s">
        <v>82</v>
      </c>
      <c r="P2" s="31" t="s">
        <v>66</v>
      </c>
      <c r="Q2" s="35"/>
      <c r="R2" s="36">
        <v>7.25</v>
      </c>
      <c r="S2" s="31" t="s">
        <v>67</v>
      </c>
      <c r="T2" s="37">
        <v>53.3</v>
      </c>
      <c r="U2" s="37">
        <v>35.6</v>
      </c>
      <c r="V2" s="37">
        <v>26.7</v>
      </c>
      <c r="W2" s="38">
        <v>4.5</v>
      </c>
      <c r="X2" s="39">
        <v>4</v>
      </c>
      <c r="Y2" s="40">
        <f t="shared" ref="Y2:Y4" si="0">IF(T2="","",T2*U2*V2/1000000)</f>
        <v>5.0662716000000003E-2</v>
      </c>
      <c r="Z2" s="38">
        <v>56</v>
      </c>
      <c r="AA2" s="41">
        <f t="shared" ref="AA2:AA4" si="1">IF(X2="","",Z2/Y2*X2)</f>
        <v>4421.397384222354</v>
      </c>
      <c r="AB2" s="42">
        <v>3500</v>
      </c>
      <c r="AC2" s="43">
        <f t="shared" ref="AC2:AC4" si="2">IF(ISERROR(AB2/AA2),"",AB2/AA2)</f>
        <v>0.79160493749999994</v>
      </c>
      <c r="AD2" s="44" t="s">
        <v>68</v>
      </c>
      <c r="AE2" s="45">
        <v>0.125</v>
      </c>
      <c r="AF2" s="43">
        <f t="shared" ref="AF2:AF4" si="3">IF(ISERROR(R2*AE2),"",R2*AE2)</f>
        <v>0.90625</v>
      </c>
      <c r="AG2" s="43">
        <f t="shared" ref="AG2:AG4" si="4">IF(ISERROR(R2+AC2+AF2),"",R2+AC2+AF2)</f>
        <v>8.9478549375000007</v>
      </c>
      <c r="AH2" s="46">
        <v>0.05</v>
      </c>
      <c r="AI2" s="43">
        <f t="shared" ref="AI2:AI4" si="5">IF(ISERROR(AY2*AH2),"",AY2*AH2)</f>
        <v>0.74450000000000005</v>
      </c>
      <c r="AJ2" s="46">
        <v>0.06</v>
      </c>
      <c r="AK2" s="43">
        <f t="shared" ref="AK2:AK4" si="6">IF(ISERROR(AY2*AJ2),"",AY2*AJ2)</f>
        <v>0.89339999999999997</v>
      </c>
      <c r="AL2" s="47">
        <f t="shared" ref="AL2:AL4" si="7">IF((AZ2-AY2)&lt;2.5,2.5-(AZ2-AY2),0)</f>
        <v>1.7554999999999996</v>
      </c>
      <c r="AM2" s="46">
        <v>0.1</v>
      </c>
      <c r="AN2" s="43">
        <f t="shared" ref="AN2:AN4" si="8">IF(ISERROR(AY2*AM2),"",AY2*AM2)</f>
        <v>1.4890000000000001</v>
      </c>
      <c r="AO2" s="46">
        <v>0</v>
      </c>
      <c r="AP2" s="43">
        <f t="shared" ref="AP2:AP4" si="9">IF(ISERROR(AY2*AO2),"",AY2*AO2)</f>
        <v>0</v>
      </c>
      <c r="AQ2" s="46">
        <v>0</v>
      </c>
      <c r="AR2" s="43">
        <f t="shared" ref="AR2:AR4" si="10">IF(ISERROR(R2*AQ2),"",R2*AQ2)</f>
        <v>0</v>
      </c>
      <c r="AS2" s="35">
        <v>0</v>
      </c>
      <c r="AT2" s="46">
        <v>0</v>
      </c>
      <c r="AU2" s="43">
        <f t="shared" ref="AU2:AU4" si="11">IF(ISERROR(AY2*AT2),"",AY2*AT2)</f>
        <v>0</v>
      </c>
      <c r="AV2" s="43">
        <f t="shared" ref="AV2:AV4" si="12">IF(ISERROR(AI2+AK2+AL2+AN2+AP2+AR2+AU2),"",AI2+AK2+AL2+AN2+AP2+AR2+AU2)</f>
        <v>4.8823999999999996</v>
      </c>
      <c r="AW2" s="43">
        <f t="shared" ref="AW2:AW4" si="13">IF(ISERROR(AG2+AV2),"",AG2+AV2)</f>
        <v>13.830254937500001</v>
      </c>
      <c r="AX2" s="48">
        <f t="shared" ref="AX2:AX4" si="14">IF(ISERROR((AY2-AW2)/AY2),"",(AY2-AW2)/AY2)</f>
        <v>7.1171595869711168E-2</v>
      </c>
      <c r="AY2" s="35">
        <v>14.89</v>
      </c>
      <c r="AZ2" s="47">
        <f t="shared" ref="AZ2:AZ4" si="15">IF(ISERROR(AY2*1.05),"",AY2*1.05)</f>
        <v>15.634500000000001</v>
      </c>
      <c r="BA2" s="35">
        <v>31.99</v>
      </c>
      <c r="BB2" s="48">
        <f t="shared" ref="BB2:BB4" si="16">IF(ISERROR((BA2-AZ2)/BA2),"",(BA2-AZ2)/BA2)</f>
        <v>0.51126914660831513</v>
      </c>
      <c r="BC2" s="39"/>
      <c r="BD2" s="43">
        <f t="shared" ref="BD2:BD4" si="17">IF(ISERROR(AW2*BC2),"",AW2*BC2)</f>
        <v>0</v>
      </c>
      <c r="BE2" s="43">
        <f t="shared" ref="BE2:BE4" si="18">IF(ISERROR(AY2*BC2),"",AY2*BC2)</f>
        <v>0</v>
      </c>
      <c r="BF2" s="49"/>
    </row>
    <row r="3" spans="1:58" s="50" customFormat="1" ht="60" x14ac:dyDescent="0.25">
      <c r="A3" s="30">
        <v>2</v>
      </c>
      <c r="B3" s="31"/>
      <c r="C3" s="31"/>
      <c r="D3" s="31" t="s">
        <v>57</v>
      </c>
      <c r="E3" s="31"/>
      <c r="F3" s="31" t="s">
        <v>58</v>
      </c>
      <c r="G3" s="32" t="s">
        <v>59</v>
      </c>
      <c r="H3" s="31" t="s">
        <v>60</v>
      </c>
      <c r="I3" s="31" t="s">
        <v>61</v>
      </c>
      <c r="J3" s="31" t="s">
        <v>62</v>
      </c>
      <c r="K3" s="33" t="s">
        <v>63</v>
      </c>
      <c r="L3" s="34" t="s">
        <v>69</v>
      </c>
      <c r="M3" s="33" t="s">
        <v>65</v>
      </c>
      <c r="N3" s="74" t="s">
        <v>84</v>
      </c>
      <c r="O3" s="75" t="s">
        <v>83</v>
      </c>
      <c r="P3" s="31" t="s">
        <v>66</v>
      </c>
      <c r="Q3" s="35"/>
      <c r="R3" s="36">
        <v>7.55</v>
      </c>
      <c r="S3" s="31" t="s">
        <v>67</v>
      </c>
      <c r="T3" s="37">
        <v>53.3</v>
      </c>
      <c r="U3" s="37">
        <v>35.6</v>
      </c>
      <c r="V3" s="37">
        <v>26.7</v>
      </c>
      <c r="W3" s="38">
        <v>4.5</v>
      </c>
      <c r="X3" s="39">
        <v>4</v>
      </c>
      <c r="Y3" s="40">
        <f t="shared" si="0"/>
        <v>5.0662716000000003E-2</v>
      </c>
      <c r="Z3" s="38">
        <v>56</v>
      </c>
      <c r="AA3" s="41">
        <f t="shared" si="1"/>
        <v>4421.397384222354</v>
      </c>
      <c r="AB3" s="42">
        <v>3500</v>
      </c>
      <c r="AC3" s="43">
        <f t="shared" si="2"/>
        <v>0.79160493749999994</v>
      </c>
      <c r="AD3" s="44" t="s">
        <v>68</v>
      </c>
      <c r="AE3" s="45">
        <v>0.125</v>
      </c>
      <c r="AF3" s="43">
        <f t="shared" si="3"/>
        <v>0.94374999999999998</v>
      </c>
      <c r="AG3" s="43">
        <f t="shared" si="4"/>
        <v>9.2853549374999993</v>
      </c>
      <c r="AH3" s="46">
        <v>0.05</v>
      </c>
      <c r="AI3" s="43">
        <f t="shared" si="5"/>
        <v>0.80800000000000005</v>
      </c>
      <c r="AJ3" s="46">
        <v>0.06</v>
      </c>
      <c r="AK3" s="43">
        <f t="shared" si="6"/>
        <v>0.96960000000000002</v>
      </c>
      <c r="AL3" s="47">
        <f t="shared" si="7"/>
        <v>1.6920000000000002</v>
      </c>
      <c r="AM3" s="46">
        <v>0.1</v>
      </c>
      <c r="AN3" s="43">
        <f t="shared" si="8"/>
        <v>1.6160000000000001</v>
      </c>
      <c r="AO3" s="46">
        <v>0</v>
      </c>
      <c r="AP3" s="43">
        <f t="shared" si="9"/>
        <v>0</v>
      </c>
      <c r="AQ3" s="46">
        <v>0</v>
      </c>
      <c r="AR3" s="43">
        <f t="shared" si="10"/>
        <v>0</v>
      </c>
      <c r="AS3" s="35">
        <v>0</v>
      </c>
      <c r="AT3" s="46">
        <v>0</v>
      </c>
      <c r="AU3" s="43">
        <f t="shared" si="11"/>
        <v>0</v>
      </c>
      <c r="AV3" s="43">
        <f t="shared" si="12"/>
        <v>5.0856000000000003</v>
      </c>
      <c r="AW3" s="43">
        <f t="shared" si="13"/>
        <v>14.370954937499999</v>
      </c>
      <c r="AX3" s="48">
        <f t="shared" si="14"/>
        <v>0.11070823406559414</v>
      </c>
      <c r="AY3" s="35">
        <v>16.16</v>
      </c>
      <c r="AZ3" s="47">
        <f t="shared" si="15"/>
        <v>16.968</v>
      </c>
      <c r="BA3" s="35">
        <v>34.99</v>
      </c>
      <c r="BB3" s="48">
        <f t="shared" si="16"/>
        <v>0.51506144612746507</v>
      </c>
      <c r="BC3" s="39"/>
      <c r="BD3" s="43">
        <f t="shared" si="17"/>
        <v>0</v>
      </c>
      <c r="BE3" s="43">
        <f t="shared" si="18"/>
        <v>0</v>
      </c>
      <c r="BF3" s="49"/>
    </row>
    <row r="4" spans="1:58" s="50" customFormat="1" ht="60" x14ac:dyDescent="0.25">
      <c r="A4" s="30">
        <v>3</v>
      </c>
      <c r="B4" s="31"/>
      <c r="C4" s="31"/>
      <c r="D4" s="31" t="s">
        <v>57</v>
      </c>
      <c r="E4" s="31"/>
      <c r="F4" s="31" t="s">
        <v>58</v>
      </c>
      <c r="G4" s="32" t="s">
        <v>59</v>
      </c>
      <c r="H4" s="31" t="s">
        <v>60</v>
      </c>
      <c r="I4" s="31" t="s">
        <v>61</v>
      </c>
      <c r="J4" s="31" t="s">
        <v>62</v>
      </c>
      <c r="K4" s="33" t="s">
        <v>63</v>
      </c>
      <c r="L4" s="34" t="s">
        <v>70</v>
      </c>
      <c r="M4" s="33" t="s">
        <v>65</v>
      </c>
      <c r="N4" s="74" t="s">
        <v>86</v>
      </c>
      <c r="O4" s="75" t="s">
        <v>85</v>
      </c>
      <c r="P4" s="31" t="s">
        <v>66</v>
      </c>
      <c r="Q4" s="35"/>
      <c r="R4" s="36">
        <v>9.25</v>
      </c>
      <c r="S4" s="31" t="s">
        <v>67</v>
      </c>
      <c r="T4" s="37">
        <v>53.3</v>
      </c>
      <c r="U4" s="37">
        <v>35.6</v>
      </c>
      <c r="V4" s="37">
        <v>29.2</v>
      </c>
      <c r="W4" s="38">
        <v>5</v>
      </c>
      <c r="X4" s="39">
        <v>4</v>
      </c>
      <c r="Y4" s="40">
        <f t="shared" si="0"/>
        <v>5.5406416E-2</v>
      </c>
      <c r="Z4" s="38">
        <v>56</v>
      </c>
      <c r="AA4" s="41">
        <f t="shared" si="1"/>
        <v>4042.8530876279742</v>
      </c>
      <c r="AB4" s="42">
        <v>3500</v>
      </c>
      <c r="AC4" s="43">
        <f t="shared" si="2"/>
        <v>0.86572525</v>
      </c>
      <c r="AD4" s="44" t="s">
        <v>68</v>
      </c>
      <c r="AE4" s="45">
        <v>0.125</v>
      </c>
      <c r="AF4" s="43">
        <f t="shared" si="3"/>
        <v>1.15625</v>
      </c>
      <c r="AG4" s="43">
        <f t="shared" si="4"/>
        <v>11.271975250000001</v>
      </c>
      <c r="AH4" s="46">
        <v>0.05</v>
      </c>
      <c r="AI4" s="43">
        <f t="shared" si="5"/>
        <v>0.97850000000000004</v>
      </c>
      <c r="AJ4" s="46">
        <v>0.06</v>
      </c>
      <c r="AK4" s="43">
        <f t="shared" si="6"/>
        <v>1.1741999999999999</v>
      </c>
      <c r="AL4" s="47">
        <f t="shared" si="7"/>
        <v>1.5214999999999996</v>
      </c>
      <c r="AM4" s="46">
        <v>0.1</v>
      </c>
      <c r="AN4" s="43">
        <f t="shared" si="8"/>
        <v>1.9570000000000001</v>
      </c>
      <c r="AO4" s="46">
        <v>0</v>
      </c>
      <c r="AP4" s="43">
        <f t="shared" si="9"/>
        <v>0</v>
      </c>
      <c r="AQ4" s="46">
        <v>0</v>
      </c>
      <c r="AR4" s="43">
        <f t="shared" si="10"/>
        <v>0</v>
      </c>
      <c r="AS4" s="35">
        <v>0</v>
      </c>
      <c r="AT4" s="46">
        <v>0</v>
      </c>
      <c r="AU4" s="43">
        <f t="shared" si="11"/>
        <v>0</v>
      </c>
      <c r="AV4" s="43">
        <f t="shared" si="12"/>
        <v>5.6311999999999998</v>
      </c>
      <c r="AW4" s="43">
        <f t="shared" si="13"/>
        <v>16.90317525</v>
      </c>
      <c r="AX4" s="48">
        <f t="shared" si="14"/>
        <v>0.13627106540623402</v>
      </c>
      <c r="AY4" s="35">
        <v>19.57</v>
      </c>
      <c r="AZ4" s="47">
        <f t="shared" si="15"/>
        <v>20.548500000000001</v>
      </c>
      <c r="BA4" s="35">
        <v>42.99</v>
      </c>
      <c r="BB4" s="48">
        <f t="shared" si="16"/>
        <v>0.52201674808094911</v>
      </c>
      <c r="BC4" s="39"/>
      <c r="BD4" s="43">
        <f t="shared" si="17"/>
        <v>0</v>
      </c>
      <c r="BE4" s="43">
        <f t="shared" si="18"/>
        <v>0</v>
      </c>
      <c r="BF4" s="49"/>
    </row>
    <row r="5" spans="1:58" s="50" customFormat="1" ht="60" x14ac:dyDescent="0.25">
      <c r="A5" s="30">
        <v>4</v>
      </c>
      <c r="B5" s="31"/>
      <c r="C5" s="31"/>
      <c r="D5" s="31" t="s">
        <v>57</v>
      </c>
      <c r="E5" s="31"/>
      <c r="F5" s="31" t="s">
        <v>58</v>
      </c>
      <c r="G5" s="32" t="s">
        <v>59</v>
      </c>
      <c r="H5" s="31" t="s">
        <v>60</v>
      </c>
      <c r="I5" s="31" t="s">
        <v>71</v>
      </c>
      <c r="J5" s="31" t="s">
        <v>62</v>
      </c>
      <c r="K5" s="33" t="s">
        <v>63</v>
      </c>
      <c r="L5" s="34" t="s">
        <v>72</v>
      </c>
      <c r="M5" s="31" t="s">
        <v>65</v>
      </c>
      <c r="N5" s="74" t="s">
        <v>88</v>
      </c>
      <c r="O5" s="75" t="s">
        <v>87</v>
      </c>
      <c r="P5" s="31" t="s">
        <v>66</v>
      </c>
      <c r="Q5" s="35"/>
      <c r="R5" s="36">
        <v>10.25</v>
      </c>
      <c r="S5" s="31" t="s">
        <v>67</v>
      </c>
      <c r="T5" s="37">
        <v>53.3</v>
      </c>
      <c r="U5" s="37">
        <v>35.6</v>
      </c>
      <c r="V5" s="37">
        <v>31.8</v>
      </c>
      <c r="W5" s="38">
        <v>5.5</v>
      </c>
      <c r="X5" s="39">
        <v>4</v>
      </c>
      <c r="Y5" s="40">
        <f>IF(T5="","",T5*U5*V5/1000000)</f>
        <v>6.0339864E-2</v>
      </c>
      <c r="Z5" s="38">
        <v>56</v>
      </c>
      <c r="AA5" s="41">
        <f>IF(X5="","",Z5/Y5*X5)</f>
        <v>3712.3053509036745</v>
      </c>
      <c r="AB5" s="42">
        <v>3500</v>
      </c>
      <c r="AC5" s="43">
        <f>IF(ISERROR(AB5/AA5),"",AB5/AA5)</f>
        <v>0.94281037499999998</v>
      </c>
      <c r="AD5" s="44" t="s">
        <v>68</v>
      </c>
      <c r="AE5" s="45">
        <v>0.125</v>
      </c>
      <c r="AF5" s="43">
        <f>IF(ISERROR(R5*AE5),"",R5*AE5)</f>
        <v>1.28125</v>
      </c>
      <c r="AG5" s="43">
        <f>IF(ISERROR(R5+AC5+AF5),"",R5+AC5+AF5)</f>
        <v>12.474060375000001</v>
      </c>
      <c r="AH5" s="46">
        <v>0.05</v>
      </c>
      <c r="AI5" s="43">
        <f>IF(ISERROR(AY5*AH5),"",AY5*AH5)</f>
        <v>1.1105</v>
      </c>
      <c r="AJ5" s="46">
        <v>0.06</v>
      </c>
      <c r="AK5" s="43">
        <f>IF(ISERROR(AY5*AJ5),"",AY5*AJ5)</f>
        <v>1.3326</v>
      </c>
      <c r="AL5" s="47">
        <f>IF((AZ5-AY5)&lt;2.5,2.5-(AZ5-AY5),0)</f>
        <v>1.3894999999999982</v>
      </c>
      <c r="AM5" s="46">
        <v>0.1</v>
      </c>
      <c r="AN5" s="43">
        <f>IF(ISERROR(AY5*AM5),"",AY5*AM5)</f>
        <v>2.2210000000000001</v>
      </c>
      <c r="AO5" s="46">
        <v>0</v>
      </c>
      <c r="AP5" s="43">
        <f>IF(ISERROR(AY5*AO5),"",AY5*AO5)</f>
        <v>0</v>
      </c>
      <c r="AQ5" s="46">
        <v>0</v>
      </c>
      <c r="AR5" s="43">
        <f>IF(ISERROR(R5*AQ5),"",R5*AQ5)</f>
        <v>0</v>
      </c>
      <c r="AS5" s="35">
        <v>0</v>
      </c>
      <c r="AT5" s="46">
        <v>0</v>
      </c>
      <c r="AU5" s="43">
        <f>IF(ISERROR(AY5*AT5),"",AY5*AT5)</f>
        <v>0</v>
      </c>
      <c r="AV5" s="43">
        <f>IF(ISERROR(AI5+AK5+AL5+AN5+AP5+AR5+AU5),"",AI5+AK5+AL5+AN5+AP5+AR5+AU5)</f>
        <v>6.0535999999999985</v>
      </c>
      <c r="AW5" s="43">
        <f>IF(ISERROR(AG5+AV5),"",AG5+AV5)</f>
        <v>18.527660375</v>
      </c>
      <c r="AX5" s="48">
        <f>IF(ISERROR((AY5-AW5)/AY5),"",(AY5-AW5)/AY5)</f>
        <v>0.16579647118415131</v>
      </c>
      <c r="AY5" s="35">
        <v>22.21</v>
      </c>
      <c r="AZ5" s="47">
        <f>IF(ISERROR(AY5*1.05),"",AY5*1.05)</f>
        <v>23.320500000000003</v>
      </c>
      <c r="BA5" s="35">
        <v>47.99</v>
      </c>
      <c r="BB5" s="48">
        <f>IF(ISERROR((BA5-AZ5)/BA5),"",(BA5-AZ5)/BA5)</f>
        <v>0.51405501146072097</v>
      </c>
      <c r="BC5" s="39"/>
      <c r="BD5" s="43">
        <f>IF(ISERROR(AW5*BC5),"",AW5*BC5)</f>
        <v>0</v>
      </c>
      <c r="BE5" s="51">
        <f>IF(ISERROR(AY5*BC5),"",AY5*BC5)</f>
        <v>0</v>
      </c>
      <c r="BF5" s="49"/>
    </row>
    <row r="6" spans="1:58" s="50" customFormat="1" ht="60" x14ac:dyDescent="0.25">
      <c r="A6" s="30">
        <v>5</v>
      </c>
      <c r="B6" s="31"/>
      <c r="C6" s="31"/>
      <c r="D6" s="31" t="s">
        <v>57</v>
      </c>
      <c r="E6" s="31"/>
      <c r="F6" s="31" t="s">
        <v>58</v>
      </c>
      <c r="G6" s="32" t="s">
        <v>59</v>
      </c>
      <c r="H6" s="31" t="s">
        <v>60</v>
      </c>
      <c r="I6" s="31" t="s">
        <v>61</v>
      </c>
      <c r="J6" s="31" t="s">
        <v>62</v>
      </c>
      <c r="K6" s="33" t="s">
        <v>63</v>
      </c>
      <c r="L6" s="34" t="s">
        <v>73</v>
      </c>
      <c r="M6" s="31" t="s">
        <v>65</v>
      </c>
      <c r="N6" s="74" t="s">
        <v>90</v>
      </c>
      <c r="O6" s="75" t="s">
        <v>89</v>
      </c>
      <c r="P6" s="31" t="s">
        <v>66</v>
      </c>
      <c r="Q6" s="35"/>
      <c r="R6" s="36">
        <v>12.1</v>
      </c>
      <c r="S6" s="31" t="s">
        <v>67</v>
      </c>
      <c r="T6" s="37">
        <v>53.3</v>
      </c>
      <c r="U6" s="37">
        <v>35.6</v>
      </c>
      <c r="V6" s="37">
        <v>34.299999999999997</v>
      </c>
      <c r="W6" s="38">
        <v>6</v>
      </c>
      <c r="X6" s="39">
        <v>4</v>
      </c>
      <c r="Y6" s="40">
        <f>IF(T6="","",T6*U6*V6/1000000)</f>
        <v>6.5083563999999997E-2</v>
      </c>
      <c r="Z6" s="38">
        <v>56</v>
      </c>
      <c r="AA6" s="41">
        <f>IF(X6="","",Z6/Y6*X6)</f>
        <v>3441.729159146847</v>
      </c>
      <c r="AB6" s="42">
        <v>3500</v>
      </c>
      <c r="AC6" s="43">
        <f>IF(ISERROR(AB6/AA6),"",AB6/AA6)</f>
        <v>1.0169306874999999</v>
      </c>
      <c r="AD6" s="44" t="s">
        <v>68</v>
      </c>
      <c r="AE6" s="45">
        <v>0.125</v>
      </c>
      <c r="AF6" s="43">
        <f>IF(ISERROR(R6*AE6),"",R6*AE6)</f>
        <v>1.5125</v>
      </c>
      <c r="AG6" s="43">
        <f>IF(ISERROR(R6+AC6+AF6),"",R6+AC6+AF6)</f>
        <v>14.629430687499999</v>
      </c>
      <c r="AH6" s="46">
        <v>0.05</v>
      </c>
      <c r="AI6" s="43">
        <f>IF(ISERROR(AY6*AH6),"",AY6*AH6)</f>
        <v>1.3695000000000002</v>
      </c>
      <c r="AJ6" s="46">
        <v>0.06</v>
      </c>
      <c r="AK6" s="43">
        <f>IF(ISERROR(AY6*AJ6),"",AY6*AJ6)</f>
        <v>1.6434</v>
      </c>
      <c r="AL6" s="47">
        <f>IF((AZ6-AY6)&lt;2.5,2.5-(AZ6-AY6),0)</f>
        <v>1.1304999999999978</v>
      </c>
      <c r="AM6" s="46">
        <v>0.1</v>
      </c>
      <c r="AN6" s="43">
        <f>IF(ISERROR(AY6*AM6),"",AY6*AM6)</f>
        <v>2.7390000000000003</v>
      </c>
      <c r="AO6" s="46">
        <v>0</v>
      </c>
      <c r="AP6" s="43">
        <f>IF(ISERROR(AY6*AO6),"",AY6*AO6)</f>
        <v>0</v>
      </c>
      <c r="AQ6" s="46">
        <v>0</v>
      </c>
      <c r="AR6" s="43">
        <f>IF(ISERROR(R6*AQ6),"",R6*AQ6)</f>
        <v>0</v>
      </c>
      <c r="AS6" s="35">
        <v>0</v>
      </c>
      <c r="AT6" s="46">
        <v>0</v>
      </c>
      <c r="AU6" s="43">
        <f>IF(ISERROR(AY6*AT6),"",AY6*AT6)</f>
        <v>0</v>
      </c>
      <c r="AV6" s="43">
        <f>IF(ISERROR(AI6+AK6+AL6+AN6+AP6+AR6+AU6),"",AI6+AK6+AL6+AN6+AP6+AR6+AU6)</f>
        <v>6.8823999999999987</v>
      </c>
      <c r="AW6" s="43">
        <f>IF(ISERROR(AG6+AV6),"",AG6+AV6)</f>
        <v>21.511830687499998</v>
      </c>
      <c r="AX6" s="48">
        <f>IF(ISERROR((AY6-AW6)/AY6),"",(AY6-AW6)/AY6)</f>
        <v>0.21461005156991611</v>
      </c>
      <c r="AY6" s="35">
        <v>27.39</v>
      </c>
      <c r="AZ6" s="47">
        <f>IF(ISERROR(AY6*1.05),"",AY6*1.05)</f>
        <v>28.759500000000003</v>
      </c>
      <c r="BA6" s="35">
        <v>62.99</v>
      </c>
      <c r="BB6" s="48">
        <f>IF(ISERROR((BA6-AZ6)/BA6),"",(BA6-AZ6)/BA6)</f>
        <v>0.54342752817907602</v>
      </c>
      <c r="BC6" s="39"/>
      <c r="BD6" s="43">
        <f>IF(ISERROR(AW6*BC6),"",AW6*BC6)</f>
        <v>0</v>
      </c>
      <c r="BE6" s="51">
        <f>IF(ISERROR(AY6*BC6),"",AY6*BC6)</f>
        <v>0</v>
      </c>
      <c r="BF6" s="49"/>
    </row>
    <row r="7" spans="1:58" s="50" customFormat="1" ht="60.75" thickBot="1" x14ac:dyDescent="0.3">
      <c r="A7" s="52">
        <v>6</v>
      </c>
      <c r="B7" s="53"/>
      <c r="C7" s="53"/>
      <c r="D7" s="53" t="s">
        <v>57</v>
      </c>
      <c r="E7" s="53"/>
      <c r="F7" s="53" t="s">
        <v>58</v>
      </c>
      <c r="G7" s="54" t="s">
        <v>59</v>
      </c>
      <c r="H7" s="53" t="s">
        <v>60</v>
      </c>
      <c r="I7" s="53" t="s">
        <v>74</v>
      </c>
      <c r="J7" s="53" t="s">
        <v>62</v>
      </c>
      <c r="K7" s="55" t="s">
        <v>63</v>
      </c>
      <c r="L7" s="56" t="s">
        <v>75</v>
      </c>
      <c r="M7" s="53" t="s">
        <v>65</v>
      </c>
      <c r="N7" s="74" t="s">
        <v>92</v>
      </c>
      <c r="O7" s="75" t="s">
        <v>91</v>
      </c>
      <c r="P7" s="53" t="s">
        <v>66</v>
      </c>
      <c r="Q7" s="57"/>
      <c r="R7" s="58">
        <v>12.3</v>
      </c>
      <c r="S7" s="53" t="s">
        <v>67</v>
      </c>
      <c r="T7" s="59">
        <v>53.3</v>
      </c>
      <c r="U7" s="59">
        <v>35.6</v>
      </c>
      <c r="V7" s="59">
        <v>34.299999999999997</v>
      </c>
      <c r="W7" s="60">
        <v>6</v>
      </c>
      <c r="X7" s="61">
        <v>4</v>
      </c>
      <c r="Y7" s="62">
        <f>IF(T7="","",T7*U7*V7/1000000)</f>
        <v>6.5083563999999997E-2</v>
      </c>
      <c r="Z7" s="60">
        <v>56</v>
      </c>
      <c r="AA7" s="63">
        <f>IF(X7="","",Z7/Y7*X7)</f>
        <v>3441.729159146847</v>
      </c>
      <c r="AB7" s="64">
        <v>3500</v>
      </c>
      <c r="AC7" s="65">
        <f>IF(ISERROR(AB7/AA7),"",AB7/AA7)</f>
        <v>1.0169306874999999</v>
      </c>
      <c r="AD7" s="44" t="s">
        <v>68</v>
      </c>
      <c r="AE7" s="45">
        <v>0.125</v>
      </c>
      <c r="AF7" s="65">
        <f>IF(ISERROR(R7*AE7),"",R7*AE7)</f>
        <v>1.5375000000000001</v>
      </c>
      <c r="AG7" s="65">
        <f>IF(ISERROR(R7+AC7+AF7),"",R7+AC7+AF7)</f>
        <v>14.854430687500001</v>
      </c>
      <c r="AH7" s="66">
        <v>0.05</v>
      </c>
      <c r="AI7" s="65">
        <f>IF(ISERROR(AY7*AH7),"",AY7*AH7)</f>
        <v>1.3695000000000002</v>
      </c>
      <c r="AJ7" s="66">
        <v>0.06</v>
      </c>
      <c r="AK7" s="65">
        <f>IF(ISERROR(AY7*AJ7),"",AY7*AJ7)</f>
        <v>1.6434</v>
      </c>
      <c r="AL7" s="67">
        <f>IF((AZ7-AY7)&lt;2.5,2.5-(AZ7-AY7),0)</f>
        <v>1.1304999999999978</v>
      </c>
      <c r="AM7" s="66">
        <v>0.1</v>
      </c>
      <c r="AN7" s="65">
        <f>IF(ISERROR(AY7*AM7),"",AY7*AM7)</f>
        <v>2.7390000000000003</v>
      </c>
      <c r="AO7" s="66">
        <v>0</v>
      </c>
      <c r="AP7" s="65">
        <f>IF(ISERROR(AY7*AO7),"",AY7*AO7)</f>
        <v>0</v>
      </c>
      <c r="AQ7" s="66">
        <v>0</v>
      </c>
      <c r="AR7" s="65">
        <f>IF(ISERROR(R7*AQ7),"",R7*AQ7)</f>
        <v>0</v>
      </c>
      <c r="AS7" s="57">
        <v>0</v>
      </c>
      <c r="AT7" s="66">
        <v>0</v>
      </c>
      <c r="AU7" s="65">
        <f>IF(ISERROR(AY7*AT7),"",AY7*AT7)</f>
        <v>0</v>
      </c>
      <c r="AV7" s="65">
        <f>IF(ISERROR(AI7+AK7+AL7+AN7+AP7+AR7+AU7),"",AI7+AK7+AL7+AN7+AP7+AR7+AU7)</f>
        <v>6.8823999999999987</v>
      </c>
      <c r="AW7" s="65">
        <f>IF(ISERROR(AG7+AV7),"",AG7+AV7)</f>
        <v>21.736830687499999</v>
      </c>
      <c r="AX7" s="68">
        <f>IF(ISERROR((AY7-AW7)/AY7),"",(AY7-AW7)/AY7)</f>
        <v>0.20639537468054037</v>
      </c>
      <c r="AY7" s="57">
        <v>27.39</v>
      </c>
      <c r="AZ7" s="67">
        <f>IF(ISERROR(AY7*1.05),"",AY7*1.05)</f>
        <v>28.759500000000003</v>
      </c>
      <c r="BA7" s="57">
        <v>62.99</v>
      </c>
      <c r="BB7" s="68">
        <f>IF(ISERROR((BA7-AZ7)/BA7),"",(BA7-AZ7)/BA7)</f>
        <v>0.54342752817907602</v>
      </c>
      <c r="BC7" s="61"/>
      <c r="BD7" s="65">
        <f>IF(ISERROR(AW7*BC7),"",AW7*BC7)</f>
        <v>0</v>
      </c>
      <c r="BE7" s="69">
        <f>IF(ISERROR(AY7*BC7),"",AY7*BC7)</f>
        <v>0</v>
      </c>
      <c r="BF7" s="49"/>
    </row>
    <row r="8" spans="1:58" ht="60" x14ac:dyDescent="0.25">
      <c r="A8" s="30">
        <v>7</v>
      </c>
      <c r="B8" s="31"/>
      <c r="C8" s="31"/>
      <c r="D8" s="31" t="s">
        <v>57</v>
      </c>
      <c r="E8" s="31"/>
      <c r="F8" s="31" t="s">
        <v>58</v>
      </c>
      <c r="G8" s="32" t="s">
        <v>59</v>
      </c>
      <c r="H8" s="31" t="s">
        <v>60</v>
      </c>
      <c r="I8" s="31" t="s">
        <v>76</v>
      </c>
      <c r="J8" s="31" t="s">
        <v>62</v>
      </c>
      <c r="K8" s="33" t="s">
        <v>63</v>
      </c>
      <c r="L8" s="34" t="s">
        <v>64</v>
      </c>
      <c r="M8" s="33" t="s">
        <v>77</v>
      </c>
      <c r="N8" s="74" t="s">
        <v>94</v>
      </c>
      <c r="O8" s="75" t="s">
        <v>93</v>
      </c>
      <c r="P8" s="31" t="s">
        <v>66</v>
      </c>
      <c r="Q8" s="35"/>
      <c r="R8" s="36">
        <v>7.25</v>
      </c>
      <c r="S8" s="31" t="s">
        <v>67</v>
      </c>
      <c r="T8" s="37">
        <v>53.3</v>
      </c>
      <c r="U8" s="37">
        <v>35.6</v>
      </c>
      <c r="V8" s="37">
        <v>26.7</v>
      </c>
      <c r="W8" s="38">
        <v>4.5</v>
      </c>
      <c r="X8" s="39">
        <v>4</v>
      </c>
      <c r="Y8" s="40">
        <f t="shared" ref="Y8:Y31" si="19">IF(T8="","",T8*U8*V8/1000000)</f>
        <v>5.0662716000000003E-2</v>
      </c>
      <c r="Z8" s="38">
        <v>56</v>
      </c>
      <c r="AA8" s="41">
        <f t="shared" ref="AA8:AA31" si="20">IF(X8="","",Z8/Y8*X8)</f>
        <v>4421.397384222354</v>
      </c>
      <c r="AB8" s="42">
        <v>3500</v>
      </c>
      <c r="AC8" s="43">
        <f t="shared" ref="AC8:AC31" si="21">IF(ISERROR(AB8/AA8),"",AB8/AA8)</f>
        <v>0.79160493749999994</v>
      </c>
      <c r="AD8" s="44" t="s">
        <v>68</v>
      </c>
      <c r="AE8" s="45">
        <v>0.125</v>
      </c>
      <c r="AF8" s="43">
        <f t="shared" ref="AF8:AF31" si="22">IF(ISERROR(R8*AE8),"",R8*AE8)</f>
        <v>0.90625</v>
      </c>
      <c r="AG8" s="43">
        <f t="shared" ref="AG8:AG31" si="23">IF(ISERROR(R8+AC8+AF8),"",R8+AC8+AF8)</f>
        <v>8.9478549375000007</v>
      </c>
      <c r="AH8" s="46">
        <v>0.05</v>
      </c>
      <c r="AI8" s="43">
        <f t="shared" ref="AI8:AI31" si="24">IF(ISERROR(AY8*AH8),"",AY8*AH8)</f>
        <v>0.74450000000000005</v>
      </c>
      <c r="AJ8" s="46">
        <v>0.06</v>
      </c>
      <c r="AK8" s="43">
        <f t="shared" ref="AK8:AK31" si="25">IF(ISERROR(AY8*AJ8),"",AY8*AJ8)</f>
        <v>0.89339999999999997</v>
      </c>
      <c r="AL8" s="47">
        <f t="shared" ref="AL8:AL31" si="26">IF((AZ8-AY8)&lt;2.5,2.5-(AZ8-AY8),0)</f>
        <v>1.7554999999999996</v>
      </c>
      <c r="AM8" s="46">
        <v>0.1</v>
      </c>
      <c r="AN8" s="43">
        <f t="shared" ref="AN8:AN31" si="27">IF(ISERROR(AY8*AM8),"",AY8*AM8)</f>
        <v>1.4890000000000001</v>
      </c>
      <c r="AO8" s="46">
        <v>0</v>
      </c>
      <c r="AP8" s="43">
        <f t="shared" ref="AP8:AP31" si="28">IF(ISERROR(AY8*AO8),"",AY8*AO8)</f>
        <v>0</v>
      </c>
      <c r="AQ8" s="46">
        <v>0</v>
      </c>
      <c r="AR8" s="43">
        <f t="shared" ref="AR8:AR31" si="29">IF(ISERROR(R8*AQ8),"",R8*AQ8)</f>
        <v>0</v>
      </c>
      <c r="AS8" s="35">
        <v>0</v>
      </c>
      <c r="AT8" s="46">
        <v>0</v>
      </c>
      <c r="AU8" s="43">
        <f t="shared" ref="AU8:AU31" si="30">IF(ISERROR(AY8*AT8),"",AY8*AT8)</f>
        <v>0</v>
      </c>
      <c r="AV8" s="43">
        <f t="shared" ref="AV8:AV31" si="31">IF(ISERROR(AI8+AK8+AL8+AN8+AP8+AR8+AU8),"",AI8+AK8+AL8+AN8+AP8+AR8+AU8)</f>
        <v>4.8823999999999996</v>
      </c>
      <c r="AW8" s="43">
        <f t="shared" ref="AW8:AW31" si="32">IF(ISERROR(AG8+AV8),"",AG8+AV8)</f>
        <v>13.830254937500001</v>
      </c>
      <c r="AX8" s="48">
        <f t="shared" ref="AX8:AX31" si="33">IF(ISERROR((AY8-AW8)/AY8),"",(AY8-AW8)/AY8)</f>
        <v>7.1171595869711168E-2</v>
      </c>
      <c r="AY8" s="35">
        <v>14.89</v>
      </c>
      <c r="AZ8" s="47">
        <f t="shared" ref="AZ8:AZ31" si="34">IF(ISERROR(AY8*1.05),"",AY8*1.05)</f>
        <v>15.634500000000001</v>
      </c>
      <c r="BA8" s="35">
        <v>31.99</v>
      </c>
      <c r="BB8" s="48">
        <f t="shared" ref="BB8:BB31" si="35">IF(ISERROR((BA8-AZ8)/BA8),"",(BA8-AZ8)/BA8)</f>
        <v>0.51126914660831513</v>
      </c>
      <c r="BC8" s="39"/>
      <c r="BD8" s="43">
        <f t="shared" ref="BD8:BD31" si="36">IF(ISERROR(AW8*BC8),"",AW8*BC8)</f>
        <v>0</v>
      </c>
      <c r="BE8" s="43">
        <f t="shared" ref="BE8:BE31" si="37">IF(ISERROR(AY8*BC8),"",AY8*BC8)</f>
        <v>0</v>
      </c>
    </row>
    <row r="9" spans="1:58" ht="60" x14ac:dyDescent="0.25">
      <c r="A9" s="30">
        <v>8</v>
      </c>
      <c r="B9" s="31"/>
      <c r="C9" s="31"/>
      <c r="D9" s="31" t="s">
        <v>57</v>
      </c>
      <c r="E9" s="31"/>
      <c r="F9" s="31" t="s">
        <v>58</v>
      </c>
      <c r="G9" s="32" t="s">
        <v>59</v>
      </c>
      <c r="H9" s="31" t="s">
        <v>60</v>
      </c>
      <c r="I9" s="31" t="s">
        <v>61</v>
      </c>
      <c r="J9" s="31" t="s">
        <v>62</v>
      </c>
      <c r="K9" s="33" t="s">
        <v>63</v>
      </c>
      <c r="L9" s="34" t="s">
        <v>69</v>
      </c>
      <c r="M9" s="33" t="s">
        <v>77</v>
      </c>
      <c r="N9" s="74" t="s">
        <v>96</v>
      </c>
      <c r="O9" s="75" t="s">
        <v>95</v>
      </c>
      <c r="P9" s="31" t="s">
        <v>66</v>
      </c>
      <c r="Q9" s="35"/>
      <c r="R9" s="36">
        <v>7.55</v>
      </c>
      <c r="S9" s="31" t="s">
        <v>67</v>
      </c>
      <c r="T9" s="37">
        <v>53.3</v>
      </c>
      <c r="U9" s="37">
        <v>35.6</v>
      </c>
      <c r="V9" s="37">
        <v>26.7</v>
      </c>
      <c r="W9" s="38">
        <v>4.5</v>
      </c>
      <c r="X9" s="39">
        <v>4</v>
      </c>
      <c r="Y9" s="40">
        <f t="shared" si="19"/>
        <v>5.0662716000000003E-2</v>
      </c>
      <c r="Z9" s="38">
        <v>56</v>
      </c>
      <c r="AA9" s="41">
        <f t="shared" si="20"/>
        <v>4421.397384222354</v>
      </c>
      <c r="AB9" s="42">
        <v>3500</v>
      </c>
      <c r="AC9" s="43">
        <f t="shared" si="21"/>
        <v>0.79160493749999994</v>
      </c>
      <c r="AD9" s="44" t="s">
        <v>68</v>
      </c>
      <c r="AE9" s="45">
        <v>0.125</v>
      </c>
      <c r="AF9" s="43">
        <f t="shared" si="22"/>
        <v>0.94374999999999998</v>
      </c>
      <c r="AG9" s="43">
        <f t="shared" si="23"/>
        <v>9.2853549374999993</v>
      </c>
      <c r="AH9" s="46">
        <v>0.05</v>
      </c>
      <c r="AI9" s="43">
        <f t="shared" si="24"/>
        <v>0.80800000000000005</v>
      </c>
      <c r="AJ9" s="46">
        <v>0.06</v>
      </c>
      <c r="AK9" s="43">
        <f t="shared" si="25"/>
        <v>0.96960000000000002</v>
      </c>
      <c r="AL9" s="47">
        <f t="shared" si="26"/>
        <v>1.6920000000000002</v>
      </c>
      <c r="AM9" s="46">
        <v>0.1</v>
      </c>
      <c r="AN9" s="43">
        <f t="shared" si="27"/>
        <v>1.6160000000000001</v>
      </c>
      <c r="AO9" s="46">
        <v>0</v>
      </c>
      <c r="AP9" s="43">
        <f t="shared" si="28"/>
        <v>0</v>
      </c>
      <c r="AQ9" s="46">
        <v>0</v>
      </c>
      <c r="AR9" s="43">
        <f t="shared" si="29"/>
        <v>0</v>
      </c>
      <c r="AS9" s="35">
        <v>0</v>
      </c>
      <c r="AT9" s="46">
        <v>0</v>
      </c>
      <c r="AU9" s="43">
        <f t="shared" si="30"/>
        <v>0</v>
      </c>
      <c r="AV9" s="43">
        <f t="shared" si="31"/>
        <v>5.0856000000000003</v>
      </c>
      <c r="AW9" s="43">
        <f t="shared" si="32"/>
        <v>14.370954937499999</v>
      </c>
      <c r="AX9" s="48">
        <f t="shared" si="33"/>
        <v>0.11070823406559414</v>
      </c>
      <c r="AY9" s="35">
        <v>16.16</v>
      </c>
      <c r="AZ9" s="47">
        <f t="shared" si="34"/>
        <v>16.968</v>
      </c>
      <c r="BA9" s="35">
        <v>34.99</v>
      </c>
      <c r="BB9" s="48">
        <f t="shared" si="35"/>
        <v>0.51506144612746507</v>
      </c>
      <c r="BC9" s="39"/>
      <c r="BD9" s="43">
        <f t="shared" si="36"/>
        <v>0</v>
      </c>
      <c r="BE9" s="43">
        <f t="shared" si="37"/>
        <v>0</v>
      </c>
    </row>
    <row r="10" spans="1:58" ht="60" x14ac:dyDescent="0.25">
      <c r="A10" s="30">
        <v>9</v>
      </c>
      <c r="B10" s="31"/>
      <c r="C10" s="31"/>
      <c r="D10" s="31" t="s">
        <v>57</v>
      </c>
      <c r="E10" s="31"/>
      <c r="F10" s="31" t="s">
        <v>58</v>
      </c>
      <c r="G10" s="32" t="s">
        <v>59</v>
      </c>
      <c r="H10" s="31" t="s">
        <v>60</v>
      </c>
      <c r="I10" s="31" t="s">
        <v>61</v>
      </c>
      <c r="J10" s="31" t="s">
        <v>62</v>
      </c>
      <c r="K10" s="33" t="s">
        <v>63</v>
      </c>
      <c r="L10" s="34" t="s">
        <v>70</v>
      </c>
      <c r="M10" s="33" t="s">
        <v>77</v>
      </c>
      <c r="N10" s="74" t="s">
        <v>98</v>
      </c>
      <c r="O10" s="75" t="s">
        <v>97</v>
      </c>
      <c r="P10" s="31" t="s">
        <v>66</v>
      </c>
      <c r="Q10" s="35"/>
      <c r="R10" s="36">
        <v>9.25</v>
      </c>
      <c r="S10" s="31" t="s">
        <v>67</v>
      </c>
      <c r="T10" s="37">
        <v>53.3</v>
      </c>
      <c r="U10" s="37">
        <v>35.6</v>
      </c>
      <c r="V10" s="37">
        <v>29.2</v>
      </c>
      <c r="W10" s="38">
        <v>5</v>
      </c>
      <c r="X10" s="39">
        <v>4</v>
      </c>
      <c r="Y10" s="40">
        <f t="shared" si="19"/>
        <v>5.5406416E-2</v>
      </c>
      <c r="Z10" s="38">
        <v>56</v>
      </c>
      <c r="AA10" s="41">
        <f t="shared" si="20"/>
        <v>4042.8530876279742</v>
      </c>
      <c r="AB10" s="42">
        <v>3500</v>
      </c>
      <c r="AC10" s="43">
        <f t="shared" si="21"/>
        <v>0.86572525</v>
      </c>
      <c r="AD10" s="44" t="s">
        <v>68</v>
      </c>
      <c r="AE10" s="45">
        <v>0.125</v>
      </c>
      <c r="AF10" s="43">
        <f t="shared" si="22"/>
        <v>1.15625</v>
      </c>
      <c r="AG10" s="43">
        <f t="shared" si="23"/>
        <v>11.271975250000001</v>
      </c>
      <c r="AH10" s="46">
        <v>0.05</v>
      </c>
      <c r="AI10" s="43">
        <f t="shared" si="24"/>
        <v>0.97850000000000004</v>
      </c>
      <c r="AJ10" s="46">
        <v>0.06</v>
      </c>
      <c r="AK10" s="43">
        <f t="shared" si="25"/>
        <v>1.1741999999999999</v>
      </c>
      <c r="AL10" s="47">
        <f t="shared" si="26"/>
        <v>1.5214999999999996</v>
      </c>
      <c r="AM10" s="46">
        <v>0.1</v>
      </c>
      <c r="AN10" s="43">
        <f t="shared" si="27"/>
        <v>1.9570000000000001</v>
      </c>
      <c r="AO10" s="46">
        <v>0</v>
      </c>
      <c r="AP10" s="43">
        <f t="shared" si="28"/>
        <v>0</v>
      </c>
      <c r="AQ10" s="46">
        <v>0</v>
      </c>
      <c r="AR10" s="43">
        <f t="shared" si="29"/>
        <v>0</v>
      </c>
      <c r="AS10" s="35">
        <v>0</v>
      </c>
      <c r="AT10" s="46">
        <v>0</v>
      </c>
      <c r="AU10" s="43">
        <f t="shared" si="30"/>
        <v>0</v>
      </c>
      <c r="AV10" s="43">
        <f t="shared" si="31"/>
        <v>5.6311999999999998</v>
      </c>
      <c r="AW10" s="43">
        <f t="shared" si="32"/>
        <v>16.90317525</v>
      </c>
      <c r="AX10" s="48">
        <f t="shared" si="33"/>
        <v>0.13627106540623402</v>
      </c>
      <c r="AY10" s="35">
        <v>19.57</v>
      </c>
      <c r="AZ10" s="47">
        <f t="shared" si="34"/>
        <v>20.548500000000001</v>
      </c>
      <c r="BA10" s="35">
        <v>42.99</v>
      </c>
      <c r="BB10" s="48">
        <f t="shared" si="35"/>
        <v>0.52201674808094911</v>
      </c>
      <c r="BC10" s="39"/>
      <c r="BD10" s="43">
        <f t="shared" si="36"/>
        <v>0</v>
      </c>
      <c r="BE10" s="43">
        <f t="shared" si="37"/>
        <v>0</v>
      </c>
    </row>
    <row r="11" spans="1:58" ht="60" x14ac:dyDescent="0.25">
      <c r="A11" s="30">
        <v>10</v>
      </c>
      <c r="B11" s="31"/>
      <c r="C11" s="31"/>
      <c r="D11" s="31" t="s">
        <v>57</v>
      </c>
      <c r="E11" s="31"/>
      <c r="F11" s="31" t="s">
        <v>58</v>
      </c>
      <c r="G11" s="32" t="s">
        <v>59</v>
      </c>
      <c r="H11" s="31" t="s">
        <v>60</v>
      </c>
      <c r="I11" s="31" t="s">
        <v>61</v>
      </c>
      <c r="J11" s="31" t="s">
        <v>62</v>
      </c>
      <c r="K11" s="33" t="s">
        <v>63</v>
      </c>
      <c r="L11" s="34" t="s">
        <v>72</v>
      </c>
      <c r="M11" s="31" t="s">
        <v>77</v>
      </c>
      <c r="N11" s="74" t="s">
        <v>100</v>
      </c>
      <c r="O11" s="75" t="s">
        <v>99</v>
      </c>
      <c r="P11" s="31" t="s">
        <v>66</v>
      </c>
      <c r="Q11" s="35"/>
      <c r="R11" s="36">
        <v>10.25</v>
      </c>
      <c r="S11" s="31" t="s">
        <v>67</v>
      </c>
      <c r="T11" s="37">
        <v>53.3</v>
      </c>
      <c r="U11" s="37">
        <v>35.6</v>
      </c>
      <c r="V11" s="37">
        <v>31.8</v>
      </c>
      <c r="W11" s="38">
        <v>5.5</v>
      </c>
      <c r="X11" s="39">
        <v>4</v>
      </c>
      <c r="Y11" s="40">
        <f t="shared" si="19"/>
        <v>6.0339864E-2</v>
      </c>
      <c r="Z11" s="38">
        <v>56</v>
      </c>
      <c r="AA11" s="41">
        <f t="shared" si="20"/>
        <v>3712.3053509036745</v>
      </c>
      <c r="AB11" s="42">
        <v>3500</v>
      </c>
      <c r="AC11" s="43">
        <f t="shared" si="21"/>
        <v>0.94281037499999998</v>
      </c>
      <c r="AD11" s="44" t="s">
        <v>68</v>
      </c>
      <c r="AE11" s="45">
        <v>0.125</v>
      </c>
      <c r="AF11" s="43">
        <f t="shared" si="22"/>
        <v>1.28125</v>
      </c>
      <c r="AG11" s="43">
        <f t="shared" si="23"/>
        <v>12.474060375000001</v>
      </c>
      <c r="AH11" s="46">
        <v>0.05</v>
      </c>
      <c r="AI11" s="43">
        <f t="shared" si="24"/>
        <v>1.1105</v>
      </c>
      <c r="AJ11" s="46">
        <v>0.06</v>
      </c>
      <c r="AK11" s="43">
        <f t="shared" si="25"/>
        <v>1.3326</v>
      </c>
      <c r="AL11" s="47">
        <f t="shared" si="26"/>
        <v>1.3894999999999982</v>
      </c>
      <c r="AM11" s="46">
        <v>0.1</v>
      </c>
      <c r="AN11" s="43">
        <f t="shared" si="27"/>
        <v>2.2210000000000001</v>
      </c>
      <c r="AO11" s="46">
        <v>0</v>
      </c>
      <c r="AP11" s="43">
        <f t="shared" si="28"/>
        <v>0</v>
      </c>
      <c r="AQ11" s="46">
        <v>0</v>
      </c>
      <c r="AR11" s="43">
        <f t="shared" si="29"/>
        <v>0</v>
      </c>
      <c r="AS11" s="35">
        <v>0</v>
      </c>
      <c r="AT11" s="46">
        <v>0</v>
      </c>
      <c r="AU11" s="43">
        <f t="shared" si="30"/>
        <v>0</v>
      </c>
      <c r="AV11" s="43">
        <f t="shared" si="31"/>
        <v>6.0535999999999985</v>
      </c>
      <c r="AW11" s="43">
        <f t="shared" si="32"/>
        <v>18.527660375</v>
      </c>
      <c r="AX11" s="48">
        <f t="shared" si="33"/>
        <v>0.16579647118415131</v>
      </c>
      <c r="AY11" s="35">
        <v>22.21</v>
      </c>
      <c r="AZ11" s="47">
        <f t="shared" si="34"/>
        <v>23.320500000000003</v>
      </c>
      <c r="BA11" s="35">
        <v>47.99</v>
      </c>
      <c r="BB11" s="48">
        <f t="shared" si="35"/>
        <v>0.51405501146072097</v>
      </c>
      <c r="BC11" s="39"/>
      <c r="BD11" s="43">
        <f t="shared" si="36"/>
        <v>0</v>
      </c>
      <c r="BE11" s="51">
        <f t="shared" si="37"/>
        <v>0</v>
      </c>
    </row>
    <row r="12" spans="1:58" ht="60" x14ac:dyDescent="0.25">
      <c r="A12" s="30">
        <v>11</v>
      </c>
      <c r="B12" s="31"/>
      <c r="C12" s="31"/>
      <c r="D12" s="31" t="s">
        <v>57</v>
      </c>
      <c r="E12" s="31"/>
      <c r="F12" s="31" t="s">
        <v>58</v>
      </c>
      <c r="G12" s="32" t="s">
        <v>59</v>
      </c>
      <c r="H12" s="31" t="s">
        <v>60</v>
      </c>
      <c r="I12" s="31" t="s">
        <v>61</v>
      </c>
      <c r="J12" s="31" t="s">
        <v>62</v>
      </c>
      <c r="K12" s="33" t="s">
        <v>63</v>
      </c>
      <c r="L12" s="34" t="s">
        <v>73</v>
      </c>
      <c r="M12" s="31" t="s">
        <v>77</v>
      </c>
      <c r="N12" s="74" t="s">
        <v>102</v>
      </c>
      <c r="O12" s="75" t="s">
        <v>101</v>
      </c>
      <c r="P12" s="31" t="s">
        <v>66</v>
      </c>
      <c r="Q12" s="35"/>
      <c r="R12" s="36">
        <v>12.1</v>
      </c>
      <c r="S12" s="31" t="s">
        <v>67</v>
      </c>
      <c r="T12" s="37">
        <v>53.3</v>
      </c>
      <c r="U12" s="37">
        <v>35.6</v>
      </c>
      <c r="V12" s="37">
        <v>34.299999999999997</v>
      </c>
      <c r="W12" s="38">
        <v>6</v>
      </c>
      <c r="X12" s="39">
        <v>4</v>
      </c>
      <c r="Y12" s="40">
        <f t="shared" si="19"/>
        <v>6.5083563999999997E-2</v>
      </c>
      <c r="Z12" s="38">
        <v>56</v>
      </c>
      <c r="AA12" s="41">
        <f t="shared" si="20"/>
        <v>3441.729159146847</v>
      </c>
      <c r="AB12" s="42">
        <v>3500</v>
      </c>
      <c r="AC12" s="43">
        <f t="shared" si="21"/>
        <v>1.0169306874999999</v>
      </c>
      <c r="AD12" s="44" t="s">
        <v>68</v>
      </c>
      <c r="AE12" s="45">
        <v>0.125</v>
      </c>
      <c r="AF12" s="43">
        <f t="shared" si="22"/>
        <v>1.5125</v>
      </c>
      <c r="AG12" s="43">
        <f t="shared" si="23"/>
        <v>14.629430687499999</v>
      </c>
      <c r="AH12" s="46">
        <v>0.05</v>
      </c>
      <c r="AI12" s="43">
        <f t="shared" si="24"/>
        <v>1.3695000000000002</v>
      </c>
      <c r="AJ12" s="46">
        <v>0.06</v>
      </c>
      <c r="AK12" s="43">
        <f t="shared" si="25"/>
        <v>1.6434</v>
      </c>
      <c r="AL12" s="47">
        <f t="shared" si="26"/>
        <v>1.1304999999999978</v>
      </c>
      <c r="AM12" s="46">
        <v>0.1</v>
      </c>
      <c r="AN12" s="43">
        <f t="shared" si="27"/>
        <v>2.7390000000000003</v>
      </c>
      <c r="AO12" s="46">
        <v>0</v>
      </c>
      <c r="AP12" s="43">
        <f t="shared" si="28"/>
        <v>0</v>
      </c>
      <c r="AQ12" s="46">
        <v>0</v>
      </c>
      <c r="AR12" s="43">
        <f t="shared" si="29"/>
        <v>0</v>
      </c>
      <c r="AS12" s="35">
        <v>0</v>
      </c>
      <c r="AT12" s="46">
        <v>0</v>
      </c>
      <c r="AU12" s="43">
        <f t="shared" si="30"/>
        <v>0</v>
      </c>
      <c r="AV12" s="43">
        <f t="shared" si="31"/>
        <v>6.8823999999999987</v>
      </c>
      <c r="AW12" s="43">
        <f t="shared" si="32"/>
        <v>21.511830687499998</v>
      </c>
      <c r="AX12" s="48">
        <f t="shared" si="33"/>
        <v>0.21461005156991611</v>
      </c>
      <c r="AY12" s="35">
        <v>27.39</v>
      </c>
      <c r="AZ12" s="47">
        <f t="shared" si="34"/>
        <v>28.759500000000003</v>
      </c>
      <c r="BA12" s="35">
        <v>62.99</v>
      </c>
      <c r="BB12" s="48">
        <f t="shared" si="35"/>
        <v>0.54342752817907602</v>
      </c>
      <c r="BC12" s="39"/>
      <c r="BD12" s="43">
        <f t="shared" si="36"/>
        <v>0</v>
      </c>
      <c r="BE12" s="51">
        <f t="shared" si="37"/>
        <v>0</v>
      </c>
    </row>
    <row r="13" spans="1:58" ht="60.75" thickBot="1" x14ac:dyDescent="0.3">
      <c r="A13" s="52">
        <v>12</v>
      </c>
      <c r="B13" s="53"/>
      <c r="C13" s="53"/>
      <c r="D13" s="53" t="s">
        <v>57</v>
      </c>
      <c r="E13" s="53"/>
      <c r="F13" s="53" t="s">
        <v>58</v>
      </c>
      <c r="G13" s="54" t="s">
        <v>59</v>
      </c>
      <c r="H13" s="53" t="s">
        <v>60</v>
      </c>
      <c r="I13" s="53" t="s">
        <v>74</v>
      </c>
      <c r="J13" s="53" t="s">
        <v>62</v>
      </c>
      <c r="K13" s="55" t="s">
        <v>63</v>
      </c>
      <c r="L13" s="56" t="s">
        <v>75</v>
      </c>
      <c r="M13" s="53" t="s">
        <v>77</v>
      </c>
      <c r="N13" s="74" t="s">
        <v>104</v>
      </c>
      <c r="O13" s="75" t="s">
        <v>103</v>
      </c>
      <c r="P13" s="53" t="s">
        <v>66</v>
      </c>
      <c r="Q13" s="57"/>
      <c r="R13" s="58">
        <v>12.3</v>
      </c>
      <c r="S13" s="53" t="s">
        <v>67</v>
      </c>
      <c r="T13" s="59">
        <v>53.3</v>
      </c>
      <c r="U13" s="59">
        <v>35.6</v>
      </c>
      <c r="V13" s="59">
        <v>34.299999999999997</v>
      </c>
      <c r="W13" s="60">
        <v>6</v>
      </c>
      <c r="X13" s="61">
        <v>4</v>
      </c>
      <c r="Y13" s="62">
        <f t="shared" si="19"/>
        <v>6.5083563999999997E-2</v>
      </c>
      <c r="Z13" s="60">
        <v>56</v>
      </c>
      <c r="AA13" s="63">
        <f t="shared" si="20"/>
        <v>3441.729159146847</v>
      </c>
      <c r="AB13" s="64">
        <v>3500</v>
      </c>
      <c r="AC13" s="65">
        <f t="shared" si="21"/>
        <v>1.0169306874999999</v>
      </c>
      <c r="AD13" s="44" t="s">
        <v>68</v>
      </c>
      <c r="AE13" s="45">
        <v>0.125</v>
      </c>
      <c r="AF13" s="65">
        <f t="shared" si="22"/>
        <v>1.5375000000000001</v>
      </c>
      <c r="AG13" s="65">
        <f t="shared" si="23"/>
        <v>14.854430687500001</v>
      </c>
      <c r="AH13" s="66">
        <v>0.05</v>
      </c>
      <c r="AI13" s="65">
        <f t="shared" si="24"/>
        <v>1.3695000000000002</v>
      </c>
      <c r="AJ13" s="66">
        <v>0.06</v>
      </c>
      <c r="AK13" s="65">
        <f t="shared" si="25"/>
        <v>1.6434</v>
      </c>
      <c r="AL13" s="67">
        <f t="shared" si="26"/>
        <v>1.1304999999999978</v>
      </c>
      <c r="AM13" s="66">
        <v>0.1</v>
      </c>
      <c r="AN13" s="65">
        <f t="shared" si="27"/>
        <v>2.7390000000000003</v>
      </c>
      <c r="AO13" s="66">
        <v>0</v>
      </c>
      <c r="AP13" s="65">
        <f t="shared" si="28"/>
        <v>0</v>
      </c>
      <c r="AQ13" s="66">
        <v>0</v>
      </c>
      <c r="AR13" s="65">
        <f t="shared" si="29"/>
        <v>0</v>
      </c>
      <c r="AS13" s="57">
        <v>0</v>
      </c>
      <c r="AT13" s="66">
        <v>0</v>
      </c>
      <c r="AU13" s="65">
        <f t="shared" si="30"/>
        <v>0</v>
      </c>
      <c r="AV13" s="65">
        <f t="shared" si="31"/>
        <v>6.8823999999999987</v>
      </c>
      <c r="AW13" s="65">
        <f t="shared" si="32"/>
        <v>21.736830687499999</v>
      </c>
      <c r="AX13" s="68">
        <f t="shared" si="33"/>
        <v>0.20639537468054037</v>
      </c>
      <c r="AY13" s="57">
        <v>27.39</v>
      </c>
      <c r="AZ13" s="67">
        <f t="shared" si="34"/>
        <v>28.759500000000003</v>
      </c>
      <c r="BA13" s="57">
        <v>62.99</v>
      </c>
      <c r="BB13" s="68">
        <f t="shared" si="35"/>
        <v>0.54342752817907602</v>
      </c>
      <c r="BC13" s="61"/>
      <c r="BD13" s="65">
        <f t="shared" si="36"/>
        <v>0</v>
      </c>
      <c r="BE13" s="69">
        <f t="shared" si="37"/>
        <v>0</v>
      </c>
    </row>
    <row r="14" spans="1:58" ht="60" x14ac:dyDescent="0.25">
      <c r="A14" s="30">
        <v>13</v>
      </c>
      <c r="B14" s="31"/>
      <c r="C14" s="31"/>
      <c r="D14" s="31" t="s">
        <v>57</v>
      </c>
      <c r="E14" s="31"/>
      <c r="F14" s="31" t="s">
        <v>58</v>
      </c>
      <c r="G14" s="32" t="s">
        <v>59</v>
      </c>
      <c r="H14" s="31" t="s">
        <v>60</v>
      </c>
      <c r="I14" s="31" t="s">
        <v>61</v>
      </c>
      <c r="J14" s="31" t="s">
        <v>62</v>
      </c>
      <c r="K14" s="33" t="s">
        <v>63</v>
      </c>
      <c r="L14" s="34" t="s">
        <v>64</v>
      </c>
      <c r="M14" s="33" t="s">
        <v>78</v>
      </c>
      <c r="N14" s="74" t="s">
        <v>106</v>
      </c>
      <c r="O14" s="75" t="s">
        <v>105</v>
      </c>
      <c r="P14" s="31" t="s">
        <v>66</v>
      </c>
      <c r="Q14" s="35"/>
      <c r="R14" s="36">
        <v>7.25</v>
      </c>
      <c r="S14" s="31" t="s">
        <v>67</v>
      </c>
      <c r="T14" s="37">
        <v>53.3</v>
      </c>
      <c r="U14" s="37">
        <v>35.6</v>
      </c>
      <c r="V14" s="37">
        <v>26.7</v>
      </c>
      <c r="W14" s="38">
        <v>4.5</v>
      </c>
      <c r="X14" s="39">
        <v>4</v>
      </c>
      <c r="Y14" s="40">
        <f t="shared" si="19"/>
        <v>5.0662716000000003E-2</v>
      </c>
      <c r="Z14" s="38">
        <v>56</v>
      </c>
      <c r="AA14" s="41">
        <f t="shared" si="20"/>
        <v>4421.397384222354</v>
      </c>
      <c r="AB14" s="42">
        <v>3500</v>
      </c>
      <c r="AC14" s="43">
        <f t="shared" si="21"/>
        <v>0.79160493749999994</v>
      </c>
      <c r="AD14" s="44" t="s">
        <v>68</v>
      </c>
      <c r="AE14" s="45">
        <v>0.125</v>
      </c>
      <c r="AF14" s="43">
        <f t="shared" si="22"/>
        <v>0.90625</v>
      </c>
      <c r="AG14" s="43">
        <f t="shared" si="23"/>
        <v>8.9478549375000007</v>
      </c>
      <c r="AH14" s="46">
        <v>0.05</v>
      </c>
      <c r="AI14" s="43">
        <f t="shared" si="24"/>
        <v>0.74450000000000005</v>
      </c>
      <c r="AJ14" s="46">
        <v>0.06</v>
      </c>
      <c r="AK14" s="43">
        <f t="shared" si="25"/>
        <v>0.89339999999999997</v>
      </c>
      <c r="AL14" s="47">
        <f t="shared" si="26"/>
        <v>1.7554999999999996</v>
      </c>
      <c r="AM14" s="46">
        <v>0.1</v>
      </c>
      <c r="AN14" s="43">
        <f t="shared" si="27"/>
        <v>1.4890000000000001</v>
      </c>
      <c r="AO14" s="46">
        <v>0</v>
      </c>
      <c r="AP14" s="43">
        <f t="shared" si="28"/>
        <v>0</v>
      </c>
      <c r="AQ14" s="46">
        <v>0</v>
      </c>
      <c r="AR14" s="43">
        <f t="shared" si="29"/>
        <v>0</v>
      </c>
      <c r="AS14" s="35">
        <v>0</v>
      </c>
      <c r="AT14" s="46">
        <v>0</v>
      </c>
      <c r="AU14" s="43">
        <f t="shared" si="30"/>
        <v>0</v>
      </c>
      <c r="AV14" s="43">
        <f t="shared" si="31"/>
        <v>4.8823999999999996</v>
      </c>
      <c r="AW14" s="43">
        <f t="shared" si="32"/>
        <v>13.830254937500001</v>
      </c>
      <c r="AX14" s="48">
        <f t="shared" si="33"/>
        <v>7.1171595869711168E-2</v>
      </c>
      <c r="AY14" s="35">
        <v>14.89</v>
      </c>
      <c r="AZ14" s="47">
        <f t="shared" si="34"/>
        <v>15.634500000000001</v>
      </c>
      <c r="BA14" s="35">
        <v>31.99</v>
      </c>
      <c r="BB14" s="48">
        <f t="shared" si="35"/>
        <v>0.51126914660831513</v>
      </c>
      <c r="BC14" s="39"/>
      <c r="BD14" s="43">
        <f t="shared" si="36"/>
        <v>0</v>
      </c>
      <c r="BE14" s="43">
        <f t="shared" si="37"/>
        <v>0</v>
      </c>
    </row>
    <row r="15" spans="1:58" ht="60" x14ac:dyDescent="0.25">
      <c r="A15" s="30">
        <v>14</v>
      </c>
      <c r="B15" s="31"/>
      <c r="C15" s="31"/>
      <c r="D15" s="31" t="s">
        <v>57</v>
      </c>
      <c r="E15" s="31"/>
      <c r="F15" s="31" t="s">
        <v>58</v>
      </c>
      <c r="G15" s="32" t="s">
        <v>59</v>
      </c>
      <c r="H15" s="31" t="s">
        <v>60</v>
      </c>
      <c r="I15" s="31" t="s">
        <v>61</v>
      </c>
      <c r="J15" s="31" t="s">
        <v>62</v>
      </c>
      <c r="K15" s="33" t="s">
        <v>63</v>
      </c>
      <c r="L15" s="34" t="s">
        <v>69</v>
      </c>
      <c r="M15" s="33" t="s">
        <v>78</v>
      </c>
      <c r="N15" s="74" t="s">
        <v>108</v>
      </c>
      <c r="O15" s="75" t="s">
        <v>107</v>
      </c>
      <c r="P15" s="31" t="s">
        <v>66</v>
      </c>
      <c r="Q15" s="35"/>
      <c r="R15" s="36">
        <v>7.55</v>
      </c>
      <c r="S15" s="31" t="s">
        <v>67</v>
      </c>
      <c r="T15" s="37">
        <v>53.3</v>
      </c>
      <c r="U15" s="37">
        <v>35.6</v>
      </c>
      <c r="V15" s="37">
        <v>26.7</v>
      </c>
      <c r="W15" s="38">
        <v>4.5</v>
      </c>
      <c r="X15" s="39">
        <v>4</v>
      </c>
      <c r="Y15" s="40">
        <f t="shared" si="19"/>
        <v>5.0662716000000003E-2</v>
      </c>
      <c r="Z15" s="38">
        <v>56</v>
      </c>
      <c r="AA15" s="41">
        <f t="shared" si="20"/>
        <v>4421.397384222354</v>
      </c>
      <c r="AB15" s="42">
        <v>3500</v>
      </c>
      <c r="AC15" s="43">
        <f t="shared" si="21"/>
        <v>0.79160493749999994</v>
      </c>
      <c r="AD15" s="44" t="s">
        <v>68</v>
      </c>
      <c r="AE15" s="45">
        <v>0.125</v>
      </c>
      <c r="AF15" s="43">
        <f t="shared" si="22"/>
        <v>0.94374999999999998</v>
      </c>
      <c r="AG15" s="43">
        <f t="shared" si="23"/>
        <v>9.2853549374999993</v>
      </c>
      <c r="AH15" s="46">
        <v>0.05</v>
      </c>
      <c r="AI15" s="43">
        <f t="shared" si="24"/>
        <v>0.80800000000000005</v>
      </c>
      <c r="AJ15" s="46">
        <v>0.06</v>
      </c>
      <c r="AK15" s="43">
        <f t="shared" si="25"/>
        <v>0.96960000000000002</v>
      </c>
      <c r="AL15" s="47">
        <f t="shared" si="26"/>
        <v>1.6920000000000002</v>
      </c>
      <c r="AM15" s="46">
        <v>0.1</v>
      </c>
      <c r="AN15" s="43">
        <f t="shared" si="27"/>
        <v>1.6160000000000001</v>
      </c>
      <c r="AO15" s="46">
        <v>0</v>
      </c>
      <c r="AP15" s="43">
        <f t="shared" si="28"/>
        <v>0</v>
      </c>
      <c r="AQ15" s="46">
        <v>0</v>
      </c>
      <c r="AR15" s="43">
        <f t="shared" si="29"/>
        <v>0</v>
      </c>
      <c r="AS15" s="35">
        <v>0</v>
      </c>
      <c r="AT15" s="46">
        <v>0</v>
      </c>
      <c r="AU15" s="43">
        <f t="shared" si="30"/>
        <v>0</v>
      </c>
      <c r="AV15" s="43">
        <f t="shared" si="31"/>
        <v>5.0856000000000003</v>
      </c>
      <c r="AW15" s="43">
        <f t="shared" si="32"/>
        <v>14.370954937499999</v>
      </c>
      <c r="AX15" s="48">
        <f t="shared" si="33"/>
        <v>0.11070823406559414</v>
      </c>
      <c r="AY15" s="35">
        <v>16.16</v>
      </c>
      <c r="AZ15" s="47">
        <f t="shared" si="34"/>
        <v>16.968</v>
      </c>
      <c r="BA15" s="35">
        <v>34.99</v>
      </c>
      <c r="BB15" s="48">
        <f t="shared" si="35"/>
        <v>0.51506144612746507</v>
      </c>
      <c r="BC15" s="39"/>
      <c r="BD15" s="43">
        <f t="shared" si="36"/>
        <v>0</v>
      </c>
      <c r="BE15" s="43">
        <f t="shared" si="37"/>
        <v>0</v>
      </c>
    </row>
    <row r="16" spans="1:58" ht="60" x14ac:dyDescent="0.25">
      <c r="A16" s="30">
        <v>15</v>
      </c>
      <c r="B16" s="31"/>
      <c r="C16" s="31"/>
      <c r="D16" s="31" t="s">
        <v>57</v>
      </c>
      <c r="E16" s="31"/>
      <c r="F16" s="31" t="s">
        <v>58</v>
      </c>
      <c r="G16" s="32" t="s">
        <v>59</v>
      </c>
      <c r="H16" s="31" t="s">
        <v>60</v>
      </c>
      <c r="I16" s="31" t="s">
        <v>61</v>
      </c>
      <c r="J16" s="31" t="s">
        <v>62</v>
      </c>
      <c r="K16" s="33" t="s">
        <v>63</v>
      </c>
      <c r="L16" s="34" t="s">
        <v>70</v>
      </c>
      <c r="M16" s="33" t="s">
        <v>78</v>
      </c>
      <c r="N16" s="74" t="s">
        <v>110</v>
      </c>
      <c r="O16" s="75" t="s">
        <v>109</v>
      </c>
      <c r="P16" s="31" t="s">
        <v>66</v>
      </c>
      <c r="Q16" s="35"/>
      <c r="R16" s="36">
        <v>9.25</v>
      </c>
      <c r="S16" s="31" t="s">
        <v>67</v>
      </c>
      <c r="T16" s="37">
        <v>53.3</v>
      </c>
      <c r="U16" s="37">
        <v>35.6</v>
      </c>
      <c r="V16" s="37">
        <v>29.2</v>
      </c>
      <c r="W16" s="38">
        <v>5</v>
      </c>
      <c r="X16" s="39">
        <v>4</v>
      </c>
      <c r="Y16" s="40">
        <f t="shared" si="19"/>
        <v>5.5406416E-2</v>
      </c>
      <c r="Z16" s="38">
        <v>56</v>
      </c>
      <c r="AA16" s="41">
        <f t="shared" si="20"/>
        <v>4042.8530876279742</v>
      </c>
      <c r="AB16" s="42">
        <v>3500</v>
      </c>
      <c r="AC16" s="43">
        <f t="shared" si="21"/>
        <v>0.86572525</v>
      </c>
      <c r="AD16" s="44" t="s">
        <v>68</v>
      </c>
      <c r="AE16" s="45">
        <v>0.125</v>
      </c>
      <c r="AF16" s="43">
        <f t="shared" si="22"/>
        <v>1.15625</v>
      </c>
      <c r="AG16" s="43">
        <f t="shared" si="23"/>
        <v>11.271975250000001</v>
      </c>
      <c r="AH16" s="46">
        <v>0.05</v>
      </c>
      <c r="AI16" s="43">
        <f t="shared" si="24"/>
        <v>0.97850000000000004</v>
      </c>
      <c r="AJ16" s="46">
        <v>0.06</v>
      </c>
      <c r="AK16" s="43">
        <f t="shared" si="25"/>
        <v>1.1741999999999999</v>
      </c>
      <c r="AL16" s="47">
        <f t="shared" si="26"/>
        <v>1.5214999999999996</v>
      </c>
      <c r="AM16" s="46">
        <v>0.1</v>
      </c>
      <c r="AN16" s="43">
        <f t="shared" si="27"/>
        <v>1.9570000000000001</v>
      </c>
      <c r="AO16" s="46">
        <v>0</v>
      </c>
      <c r="AP16" s="43">
        <f t="shared" si="28"/>
        <v>0</v>
      </c>
      <c r="AQ16" s="46">
        <v>0</v>
      </c>
      <c r="AR16" s="43">
        <f t="shared" si="29"/>
        <v>0</v>
      </c>
      <c r="AS16" s="35">
        <v>0</v>
      </c>
      <c r="AT16" s="46">
        <v>0</v>
      </c>
      <c r="AU16" s="43">
        <f t="shared" si="30"/>
        <v>0</v>
      </c>
      <c r="AV16" s="43">
        <f t="shared" si="31"/>
        <v>5.6311999999999998</v>
      </c>
      <c r="AW16" s="43">
        <f t="shared" si="32"/>
        <v>16.90317525</v>
      </c>
      <c r="AX16" s="48">
        <f t="shared" si="33"/>
        <v>0.13627106540623402</v>
      </c>
      <c r="AY16" s="35">
        <v>19.57</v>
      </c>
      <c r="AZ16" s="47">
        <f t="shared" si="34"/>
        <v>20.548500000000001</v>
      </c>
      <c r="BA16" s="35">
        <v>42.99</v>
      </c>
      <c r="BB16" s="48">
        <f t="shared" si="35"/>
        <v>0.52201674808094911</v>
      </c>
      <c r="BC16" s="39"/>
      <c r="BD16" s="43">
        <f t="shared" si="36"/>
        <v>0</v>
      </c>
      <c r="BE16" s="43">
        <f t="shared" si="37"/>
        <v>0</v>
      </c>
    </row>
    <row r="17" spans="1:57" ht="60" x14ac:dyDescent="0.25">
      <c r="A17" s="30">
        <v>16</v>
      </c>
      <c r="B17" s="31"/>
      <c r="C17" s="31"/>
      <c r="D17" s="31" t="s">
        <v>57</v>
      </c>
      <c r="E17" s="31"/>
      <c r="F17" s="31" t="s">
        <v>58</v>
      </c>
      <c r="G17" s="32" t="s">
        <v>59</v>
      </c>
      <c r="H17" s="31" t="s">
        <v>60</v>
      </c>
      <c r="I17" s="31" t="s">
        <v>79</v>
      </c>
      <c r="J17" s="31" t="s">
        <v>62</v>
      </c>
      <c r="K17" s="33" t="s">
        <v>63</v>
      </c>
      <c r="L17" s="34" t="s">
        <v>72</v>
      </c>
      <c r="M17" s="31" t="s">
        <v>78</v>
      </c>
      <c r="N17" s="74" t="s">
        <v>112</v>
      </c>
      <c r="O17" s="75" t="s">
        <v>111</v>
      </c>
      <c r="P17" s="31" t="s">
        <v>66</v>
      </c>
      <c r="Q17" s="35"/>
      <c r="R17" s="36">
        <v>10.25</v>
      </c>
      <c r="S17" s="31" t="s">
        <v>67</v>
      </c>
      <c r="T17" s="37">
        <v>53.3</v>
      </c>
      <c r="U17" s="37">
        <v>35.6</v>
      </c>
      <c r="V17" s="37">
        <v>31.8</v>
      </c>
      <c r="W17" s="38">
        <v>5.5</v>
      </c>
      <c r="X17" s="39">
        <v>4</v>
      </c>
      <c r="Y17" s="40">
        <f t="shared" si="19"/>
        <v>6.0339864E-2</v>
      </c>
      <c r="Z17" s="38">
        <v>56</v>
      </c>
      <c r="AA17" s="41">
        <f t="shared" si="20"/>
        <v>3712.3053509036745</v>
      </c>
      <c r="AB17" s="42">
        <v>3500</v>
      </c>
      <c r="AC17" s="43">
        <f t="shared" si="21"/>
        <v>0.94281037499999998</v>
      </c>
      <c r="AD17" s="44" t="s">
        <v>68</v>
      </c>
      <c r="AE17" s="45">
        <v>0.125</v>
      </c>
      <c r="AF17" s="43">
        <f t="shared" si="22"/>
        <v>1.28125</v>
      </c>
      <c r="AG17" s="43">
        <f t="shared" si="23"/>
        <v>12.474060375000001</v>
      </c>
      <c r="AH17" s="46">
        <v>0.05</v>
      </c>
      <c r="AI17" s="43">
        <f t="shared" si="24"/>
        <v>1.1105</v>
      </c>
      <c r="AJ17" s="46">
        <v>0.06</v>
      </c>
      <c r="AK17" s="43">
        <f t="shared" si="25"/>
        <v>1.3326</v>
      </c>
      <c r="AL17" s="47">
        <f t="shared" si="26"/>
        <v>1.3894999999999982</v>
      </c>
      <c r="AM17" s="46">
        <v>0.1</v>
      </c>
      <c r="AN17" s="43">
        <f t="shared" si="27"/>
        <v>2.2210000000000001</v>
      </c>
      <c r="AO17" s="46">
        <v>0</v>
      </c>
      <c r="AP17" s="43">
        <f t="shared" si="28"/>
        <v>0</v>
      </c>
      <c r="AQ17" s="46">
        <v>0</v>
      </c>
      <c r="AR17" s="43">
        <f t="shared" si="29"/>
        <v>0</v>
      </c>
      <c r="AS17" s="35">
        <v>0</v>
      </c>
      <c r="AT17" s="46">
        <v>0</v>
      </c>
      <c r="AU17" s="43">
        <f t="shared" si="30"/>
        <v>0</v>
      </c>
      <c r="AV17" s="43">
        <f t="shared" si="31"/>
        <v>6.0535999999999985</v>
      </c>
      <c r="AW17" s="43">
        <f t="shared" si="32"/>
        <v>18.527660375</v>
      </c>
      <c r="AX17" s="48">
        <f t="shared" si="33"/>
        <v>0.16579647118415131</v>
      </c>
      <c r="AY17" s="35">
        <v>22.21</v>
      </c>
      <c r="AZ17" s="47">
        <f t="shared" si="34"/>
        <v>23.320500000000003</v>
      </c>
      <c r="BA17" s="35">
        <v>47.99</v>
      </c>
      <c r="BB17" s="48">
        <f t="shared" si="35"/>
        <v>0.51405501146072097</v>
      </c>
      <c r="BC17" s="39"/>
      <c r="BD17" s="43">
        <f t="shared" si="36"/>
        <v>0</v>
      </c>
      <c r="BE17" s="51">
        <f t="shared" si="37"/>
        <v>0</v>
      </c>
    </row>
    <row r="18" spans="1:57" ht="60" x14ac:dyDescent="0.25">
      <c r="A18" s="30">
        <v>17</v>
      </c>
      <c r="B18" s="31"/>
      <c r="C18" s="31"/>
      <c r="D18" s="31" t="s">
        <v>57</v>
      </c>
      <c r="E18" s="31"/>
      <c r="F18" s="31" t="s">
        <v>58</v>
      </c>
      <c r="G18" s="32" t="s">
        <v>59</v>
      </c>
      <c r="H18" s="31" t="s">
        <v>60</v>
      </c>
      <c r="I18" s="31" t="s">
        <v>74</v>
      </c>
      <c r="J18" s="31" t="s">
        <v>62</v>
      </c>
      <c r="K18" s="33" t="s">
        <v>63</v>
      </c>
      <c r="L18" s="34" t="s">
        <v>73</v>
      </c>
      <c r="M18" s="31" t="s">
        <v>78</v>
      </c>
      <c r="N18" s="74" t="s">
        <v>114</v>
      </c>
      <c r="O18" s="75" t="s">
        <v>113</v>
      </c>
      <c r="P18" s="31" t="s">
        <v>66</v>
      </c>
      <c r="Q18" s="35"/>
      <c r="R18" s="36">
        <v>12.1</v>
      </c>
      <c r="S18" s="31" t="s">
        <v>67</v>
      </c>
      <c r="T18" s="37">
        <v>53.3</v>
      </c>
      <c r="U18" s="37">
        <v>35.6</v>
      </c>
      <c r="V18" s="37">
        <v>34.299999999999997</v>
      </c>
      <c r="W18" s="38">
        <v>6</v>
      </c>
      <c r="X18" s="39">
        <v>4</v>
      </c>
      <c r="Y18" s="40">
        <f t="shared" si="19"/>
        <v>6.5083563999999997E-2</v>
      </c>
      <c r="Z18" s="38">
        <v>56</v>
      </c>
      <c r="AA18" s="41">
        <f t="shared" si="20"/>
        <v>3441.729159146847</v>
      </c>
      <c r="AB18" s="42">
        <v>3500</v>
      </c>
      <c r="AC18" s="43">
        <f t="shared" si="21"/>
        <v>1.0169306874999999</v>
      </c>
      <c r="AD18" s="44" t="s">
        <v>68</v>
      </c>
      <c r="AE18" s="45">
        <v>0.125</v>
      </c>
      <c r="AF18" s="43">
        <f t="shared" si="22"/>
        <v>1.5125</v>
      </c>
      <c r="AG18" s="43">
        <f t="shared" si="23"/>
        <v>14.629430687499999</v>
      </c>
      <c r="AH18" s="46">
        <v>0.05</v>
      </c>
      <c r="AI18" s="43">
        <f t="shared" si="24"/>
        <v>1.3695000000000002</v>
      </c>
      <c r="AJ18" s="46">
        <v>0.06</v>
      </c>
      <c r="AK18" s="43">
        <f t="shared" si="25"/>
        <v>1.6434</v>
      </c>
      <c r="AL18" s="47">
        <f t="shared" si="26"/>
        <v>1.1304999999999978</v>
      </c>
      <c r="AM18" s="46">
        <v>0.1</v>
      </c>
      <c r="AN18" s="43">
        <f t="shared" si="27"/>
        <v>2.7390000000000003</v>
      </c>
      <c r="AO18" s="46">
        <v>0</v>
      </c>
      <c r="AP18" s="43">
        <f t="shared" si="28"/>
        <v>0</v>
      </c>
      <c r="AQ18" s="46">
        <v>0</v>
      </c>
      <c r="AR18" s="43">
        <f t="shared" si="29"/>
        <v>0</v>
      </c>
      <c r="AS18" s="35">
        <v>0</v>
      </c>
      <c r="AT18" s="46">
        <v>0</v>
      </c>
      <c r="AU18" s="43">
        <f t="shared" si="30"/>
        <v>0</v>
      </c>
      <c r="AV18" s="43">
        <f t="shared" si="31"/>
        <v>6.8823999999999987</v>
      </c>
      <c r="AW18" s="43">
        <f t="shared" si="32"/>
        <v>21.511830687499998</v>
      </c>
      <c r="AX18" s="48">
        <f t="shared" si="33"/>
        <v>0.21461005156991611</v>
      </c>
      <c r="AY18" s="35">
        <v>27.39</v>
      </c>
      <c r="AZ18" s="47">
        <f t="shared" si="34"/>
        <v>28.759500000000003</v>
      </c>
      <c r="BA18" s="35">
        <v>62.99</v>
      </c>
      <c r="BB18" s="48">
        <f t="shared" si="35"/>
        <v>0.54342752817907602</v>
      </c>
      <c r="BC18" s="39"/>
      <c r="BD18" s="43">
        <f t="shared" si="36"/>
        <v>0</v>
      </c>
      <c r="BE18" s="51">
        <f t="shared" si="37"/>
        <v>0</v>
      </c>
    </row>
    <row r="19" spans="1:57" ht="60.75" thickBot="1" x14ac:dyDescent="0.3">
      <c r="A19" s="52">
        <v>18</v>
      </c>
      <c r="B19" s="53"/>
      <c r="C19" s="53"/>
      <c r="D19" s="53" t="s">
        <v>57</v>
      </c>
      <c r="E19" s="53"/>
      <c r="F19" s="53" t="s">
        <v>58</v>
      </c>
      <c r="G19" s="54" t="s">
        <v>59</v>
      </c>
      <c r="H19" s="53" t="s">
        <v>60</v>
      </c>
      <c r="I19" s="53" t="s">
        <v>74</v>
      </c>
      <c r="J19" s="53" t="s">
        <v>62</v>
      </c>
      <c r="K19" s="55" t="s">
        <v>63</v>
      </c>
      <c r="L19" s="56" t="s">
        <v>75</v>
      </c>
      <c r="M19" s="53" t="s">
        <v>78</v>
      </c>
      <c r="N19" s="74" t="s">
        <v>116</v>
      </c>
      <c r="O19" s="75" t="s">
        <v>115</v>
      </c>
      <c r="P19" s="53" t="s">
        <v>66</v>
      </c>
      <c r="Q19" s="57"/>
      <c r="R19" s="58">
        <v>12.3</v>
      </c>
      <c r="S19" s="53" t="s">
        <v>67</v>
      </c>
      <c r="T19" s="59">
        <v>53.3</v>
      </c>
      <c r="U19" s="59">
        <v>35.6</v>
      </c>
      <c r="V19" s="59">
        <v>34.299999999999997</v>
      </c>
      <c r="W19" s="60">
        <v>6</v>
      </c>
      <c r="X19" s="61">
        <v>4</v>
      </c>
      <c r="Y19" s="62">
        <f t="shared" si="19"/>
        <v>6.5083563999999997E-2</v>
      </c>
      <c r="Z19" s="60">
        <v>56</v>
      </c>
      <c r="AA19" s="63">
        <f t="shared" si="20"/>
        <v>3441.729159146847</v>
      </c>
      <c r="AB19" s="64">
        <v>3500</v>
      </c>
      <c r="AC19" s="65">
        <f t="shared" si="21"/>
        <v>1.0169306874999999</v>
      </c>
      <c r="AD19" s="44" t="s">
        <v>68</v>
      </c>
      <c r="AE19" s="45">
        <v>0.125</v>
      </c>
      <c r="AF19" s="65">
        <f t="shared" si="22"/>
        <v>1.5375000000000001</v>
      </c>
      <c r="AG19" s="65">
        <f t="shared" si="23"/>
        <v>14.854430687500001</v>
      </c>
      <c r="AH19" s="66">
        <v>0.05</v>
      </c>
      <c r="AI19" s="65">
        <f t="shared" si="24"/>
        <v>1.3695000000000002</v>
      </c>
      <c r="AJ19" s="66">
        <v>0.06</v>
      </c>
      <c r="AK19" s="65">
        <f t="shared" si="25"/>
        <v>1.6434</v>
      </c>
      <c r="AL19" s="67">
        <f t="shared" si="26"/>
        <v>1.1304999999999978</v>
      </c>
      <c r="AM19" s="66">
        <v>0.1</v>
      </c>
      <c r="AN19" s="65">
        <f t="shared" si="27"/>
        <v>2.7390000000000003</v>
      </c>
      <c r="AO19" s="66">
        <v>0</v>
      </c>
      <c r="AP19" s="65">
        <f t="shared" si="28"/>
        <v>0</v>
      </c>
      <c r="AQ19" s="66">
        <v>0</v>
      </c>
      <c r="AR19" s="65">
        <f t="shared" si="29"/>
        <v>0</v>
      </c>
      <c r="AS19" s="57">
        <v>0</v>
      </c>
      <c r="AT19" s="66">
        <v>0</v>
      </c>
      <c r="AU19" s="65">
        <f t="shared" si="30"/>
        <v>0</v>
      </c>
      <c r="AV19" s="65">
        <f t="shared" si="31"/>
        <v>6.8823999999999987</v>
      </c>
      <c r="AW19" s="65">
        <f t="shared" si="32"/>
        <v>21.736830687499999</v>
      </c>
      <c r="AX19" s="68">
        <f t="shared" si="33"/>
        <v>0.20639537468054037</v>
      </c>
      <c r="AY19" s="57">
        <v>27.39</v>
      </c>
      <c r="AZ19" s="67">
        <f t="shared" si="34"/>
        <v>28.759500000000003</v>
      </c>
      <c r="BA19" s="57">
        <v>62.99</v>
      </c>
      <c r="BB19" s="68">
        <f t="shared" si="35"/>
        <v>0.54342752817907602</v>
      </c>
      <c r="BC19" s="61"/>
      <c r="BD19" s="65">
        <f t="shared" si="36"/>
        <v>0</v>
      </c>
      <c r="BE19" s="69">
        <f t="shared" si="37"/>
        <v>0</v>
      </c>
    </row>
    <row r="20" spans="1:57" ht="60" x14ac:dyDescent="0.25">
      <c r="A20" s="30">
        <v>19</v>
      </c>
      <c r="B20" s="31"/>
      <c r="C20" s="31"/>
      <c r="D20" s="31" t="s">
        <v>57</v>
      </c>
      <c r="E20" s="31"/>
      <c r="F20" s="31" t="s">
        <v>58</v>
      </c>
      <c r="G20" s="32" t="s">
        <v>59</v>
      </c>
      <c r="H20" s="31" t="s">
        <v>60</v>
      </c>
      <c r="I20" s="31" t="s">
        <v>74</v>
      </c>
      <c r="J20" s="31" t="s">
        <v>62</v>
      </c>
      <c r="K20" s="33" t="s">
        <v>63</v>
      </c>
      <c r="L20" s="34" t="s">
        <v>64</v>
      </c>
      <c r="M20" s="33" t="s">
        <v>80</v>
      </c>
      <c r="N20" s="74" t="s">
        <v>118</v>
      </c>
      <c r="O20" s="75" t="s">
        <v>117</v>
      </c>
      <c r="P20" s="31" t="s">
        <v>66</v>
      </c>
      <c r="Q20" s="35"/>
      <c r="R20" s="36">
        <v>7.25</v>
      </c>
      <c r="S20" s="31" t="s">
        <v>67</v>
      </c>
      <c r="T20" s="37">
        <v>53.3</v>
      </c>
      <c r="U20" s="37">
        <v>35.6</v>
      </c>
      <c r="V20" s="37">
        <v>26.7</v>
      </c>
      <c r="W20" s="38">
        <v>4.5</v>
      </c>
      <c r="X20" s="39">
        <v>4</v>
      </c>
      <c r="Y20" s="40">
        <f t="shared" si="19"/>
        <v>5.0662716000000003E-2</v>
      </c>
      <c r="Z20" s="38">
        <v>56</v>
      </c>
      <c r="AA20" s="41">
        <f t="shared" si="20"/>
        <v>4421.397384222354</v>
      </c>
      <c r="AB20" s="42">
        <v>3500</v>
      </c>
      <c r="AC20" s="43">
        <f t="shared" si="21"/>
        <v>0.79160493749999994</v>
      </c>
      <c r="AD20" s="44" t="s">
        <v>68</v>
      </c>
      <c r="AE20" s="45">
        <v>0.125</v>
      </c>
      <c r="AF20" s="43">
        <f t="shared" si="22"/>
        <v>0.90625</v>
      </c>
      <c r="AG20" s="43">
        <f t="shared" si="23"/>
        <v>8.9478549375000007</v>
      </c>
      <c r="AH20" s="46">
        <v>0.05</v>
      </c>
      <c r="AI20" s="43">
        <f t="shared" si="24"/>
        <v>0.74450000000000005</v>
      </c>
      <c r="AJ20" s="46">
        <v>0.06</v>
      </c>
      <c r="AK20" s="43">
        <f t="shared" si="25"/>
        <v>0.89339999999999997</v>
      </c>
      <c r="AL20" s="47">
        <f t="shared" si="26"/>
        <v>1.7554999999999996</v>
      </c>
      <c r="AM20" s="46">
        <v>0.1</v>
      </c>
      <c r="AN20" s="43">
        <f t="shared" si="27"/>
        <v>1.4890000000000001</v>
      </c>
      <c r="AO20" s="46">
        <v>0</v>
      </c>
      <c r="AP20" s="43">
        <f t="shared" si="28"/>
        <v>0</v>
      </c>
      <c r="AQ20" s="46">
        <v>0</v>
      </c>
      <c r="AR20" s="43">
        <f t="shared" si="29"/>
        <v>0</v>
      </c>
      <c r="AS20" s="35">
        <v>0</v>
      </c>
      <c r="AT20" s="46">
        <v>0</v>
      </c>
      <c r="AU20" s="43">
        <f t="shared" si="30"/>
        <v>0</v>
      </c>
      <c r="AV20" s="43">
        <f t="shared" si="31"/>
        <v>4.8823999999999996</v>
      </c>
      <c r="AW20" s="43">
        <f t="shared" si="32"/>
        <v>13.830254937500001</v>
      </c>
      <c r="AX20" s="48">
        <f t="shared" si="33"/>
        <v>7.1171595869711168E-2</v>
      </c>
      <c r="AY20" s="35">
        <v>14.89</v>
      </c>
      <c r="AZ20" s="47">
        <f t="shared" si="34"/>
        <v>15.634500000000001</v>
      </c>
      <c r="BA20" s="35">
        <v>31.99</v>
      </c>
      <c r="BB20" s="48">
        <f t="shared" si="35"/>
        <v>0.51126914660831513</v>
      </c>
      <c r="BC20" s="39"/>
      <c r="BD20" s="43">
        <f t="shared" si="36"/>
        <v>0</v>
      </c>
      <c r="BE20" s="43">
        <f t="shared" si="37"/>
        <v>0</v>
      </c>
    </row>
    <row r="21" spans="1:57" ht="60" x14ac:dyDescent="0.25">
      <c r="A21" s="30">
        <v>20</v>
      </c>
      <c r="B21" s="31"/>
      <c r="C21" s="31"/>
      <c r="D21" s="31" t="s">
        <v>57</v>
      </c>
      <c r="E21" s="31"/>
      <c r="F21" s="31" t="s">
        <v>58</v>
      </c>
      <c r="G21" s="32" t="s">
        <v>59</v>
      </c>
      <c r="H21" s="31" t="s">
        <v>60</v>
      </c>
      <c r="I21" s="31" t="s">
        <v>61</v>
      </c>
      <c r="J21" s="31" t="s">
        <v>62</v>
      </c>
      <c r="K21" s="33" t="s">
        <v>63</v>
      </c>
      <c r="L21" s="34" t="s">
        <v>69</v>
      </c>
      <c r="M21" s="33" t="s">
        <v>80</v>
      </c>
      <c r="N21" s="74" t="s">
        <v>120</v>
      </c>
      <c r="O21" s="75" t="s">
        <v>119</v>
      </c>
      <c r="P21" s="31" t="s">
        <v>66</v>
      </c>
      <c r="Q21" s="35"/>
      <c r="R21" s="36">
        <v>7.55</v>
      </c>
      <c r="S21" s="31" t="s">
        <v>67</v>
      </c>
      <c r="T21" s="37">
        <v>53.3</v>
      </c>
      <c r="U21" s="37">
        <v>35.6</v>
      </c>
      <c r="V21" s="37">
        <v>26.7</v>
      </c>
      <c r="W21" s="38">
        <v>4.5</v>
      </c>
      <c r="X21" s="39">
        <v>4</v>
      </c>
      <c r="Y21" s="40">
        <f t="shared" si="19"/>
        <v>5.0662716000000003E-2</v>
      </c>
      <c r="Z21" s="38">
        <v>56</v>
      </c>
      <c r="AA21" s="41">
        <f t="shared" si="20"/>
        <v>4421.397384222354</v>
      </c>
      <c r="AB21" s="42">
        <v>3500</v>
      </c>
      <c r="AC21" s="43">
        <f t="shared" si="21"/>
        <v>0.79160493749999994</v>
      </c>
      <c r="AD21" s="44" t="s">
        <v>68</v>
      </c>
      <c r="AE21" s="45">
        <v>0.125</v>
      </c>
      <c r="AF21" s="43">
        <f t="shared" si="22"/>
        <v>0.94374999999999998</v>
      </c>
      <c r="AG21" s="43">
        <f t="shared" si="23"/>
        <v>9.2853549374999993</v>
      </c>
      <c r="AH21" s="46">
        <v>0.05</v>
      </c>
      <c r="AI21" s="43">
        <f t="shared" si="24"/>
        <v>0.80800000000000005</v>
      </c>
      <c r="AJ21" s="46">
        <v>0.06</v>
      </c>
      <c r="AK21" s="43">
        <f t="shared" si="25"/>
        <v>0.96960000000000002</v>
      </c>
      <c r="AL21" s="47">
        <f t="shared" si="26"/>
        <v>1.6920000000000002</v>
      </c>
      <c r="AM21" s="46">
        <v>0.1</v>
      </c>
      <c r="AN21" s="43">
        <f t="shared" si="27"/>
        <v>1.6160000000000001</v>
      </c>
      <c r="AO21" s="46">
        <v>0</v>
      </c>
      <c r="AP21" s="43">
        <f t="shared" si="28"/>
        <v>0</v>
      </c>
      <c r="AQ21" s="46">
        <v>0</v>
      </c>
      <c r="AR21" s="43">
        <f t="shared" si="29"/>
        <v>0</v>
      </c>
      <c r="AS21" s="35">
        <v>0</v>
      </c>
      <c r="AT21" s="46">
        <v>0</v>
      </c>
      <c r="AU21" s="43">
        <f t="shared" si="30"/>
        <v>0</v>
      </c>
      <c r="AV21" s="43">
        <f t="shared" si="31"/>
        <v>5.0856000000000003</v>
      </c>
      <c r="AW21" s="43">
        <f t="shared" si="32"/>
        <v>14.370954937499999</v>
      </c>
      <c r="AX21" s="48">
        <f t="shared" si="33"/>
        <v>0.11070823406559414</v>
      </c>
      <c r="AY21" s="35">
        <v>16.16</v>
      </c>
      <c r="AZ21" s="47">
        <f t="shared" si="34"/>
        <v>16.968</v>
      </c>
      <c r="BA21" s="35">
        <v>34.99</v>
      </c>
      <c r="BB21" s="48">
        <f t="shared" si="35"/>
        <v>0.51506144612746507</v>
      </c>
      <c r="BC21" s="39"/>
      <c r="BD21" s="43">
        <f t="shared" si="36"/>
        <v>0</v>
      </c>
      <c r="BE21" s="43">
        <f t="shared" si="37"/>
        <v>0</v>
      </c>
    </row>
    <row r="22" spans="1:57" ht="60" x14ac:dyDescent="0.25">
      <c r="A22" s="30">
        <v>21</v>
      </c>
      <c r="B22" s="31"/>
      <c r="C22" s="31"/>
      <c r="D22" s="31" t="s">
        <v>57</v>
      </c>
      <c r="E22" s="31"/>
      <c r="F22" s="31" t="s">
        <v>58</v>
      </c>
      <c r="G22" s="32" t="s">
        <v>59</v>
      </c>
      <c r="H22" s="31" t="s">
        <v>60</v>
      </c>
      <c r="I22" s="31" t="s">
        <v>74</v>
      </c>
      <c r="J22" s="31" t="s">
        <v>62</v>
      </c>
      <c r="K22" s="33" t="s">
        <v>63</v>
      </c>
      <c r="L22" s="34" t="s">
        <v>70</v>
      </c>
      <c r="M22" s="33" t="s">
        <v>80</v>
      </c>
      <c r="N22" s="74" t="s">
        <v>122</v>
      </c>
      <c r="O22" s="75" t="s">
        <v>121</v>
      </c>
      <c r="P22" s="31" t="s">
        <v>66</v>
      </c>
      <c r="Q22" s="35"/>
      <c r="R22" s="36">
        <v>9.25</v>
      </c>
      <c r="S22" s="31" t="s">
        <v>67</v>
      </c>
      <c r="T22" s="37">
        <v>53.3</v>
      </c>
      <c r="U22" s="37">
        <v>35.6</v>
      </c>
      <c r="V22" s="37">
        <v>29.2</v>
      </c>
      <c r="W22" s="38">
        <v>5</v>
      </c>
      <c r="X22" s="39">
        <v>4</v>
      </c>
      <c r="Y22" s="40">
        <f t="shared" si="19"/>
        <v>5.5406416E-2</v>
      </c>
      <c r="Z22" s="38">
        <v>56</v>
      </c>
      <c r="AA22" s="41">
        <f t="shared" si="20"/>
        <v>4042.8530876279742</v>
      </c>
      <c r="AB22" s="42">
        <v>3500</v>
      </c>
      <c r="AC22" s="43">
        <f t="shared" si="21"/>
        <v>0.86572525</v>
      </c>
      <c r="AD22" s="44" t="s">
        <v>68</v>
      </c>
      <c r="AE22" s="45">
        <v>0.125</v>
      </c>
      <c r="AF22" s="43">
        <f t="shared" si="22"/>
        <v>1.15625</v>
      </c>
      <c r="AG22" s="43">
        <f t="shared" si="23"/>
        <v>11.271975250000001</v>
      </c>
      <c r="AH22" s="46">
        <v>0.05</v>
      </c>
      <c r="AI22" s="43">
        <f t="shared" si="24"/>
        <v>0.97850000000000004</v>
      </c>
      <c r="AJ22" s="46">
        <v>0.06</v>
      </c>
      <c r="AK22" s="43">
        <f t="shared" si="25"/>
        <v>1.1741999999999999</v>
      </c>
      <c r="AL22" s="47">
        <f t="shared" si="26"/>
        <v>1.5214999999999996</v>
      </c>
      <c r="AM22" s="46">
        <v>0.1</v>
      </c>
      <c r="AN22" s="43">
        <f t="shared" si="27"/>
        <v>1.9570000000000001</v>
      </c>
      <c r="AO22" s="46">
        <v>0</v>
      </c>
      <c r="AP22" s="43">
        <f t="shared" si="28"/>
        <v>0</v>
      </c>
      <c r="AQ22" s="46">
        <v>0</v>
      </c>
      <c r="AR22" s="43">
        <f t="shared" si="29"/>
        <v>0</v>
      </c>
      <c r="AS22" s="35">
        <v>0</v>
      </c>
      <c r="AT22" s="46">
        <v>0</v>
      </c>
      <c r="AU22" s="43">
        <f t="shared" si="30"/>
        <v>0</v>
      </c>
      <c r="AV22" s="43">
        <f t="shared" si="31"/>
        <v>5.6311999999999998</v>
      </c>
      <c r="AW22" s="43">
        <f t="shared" si="32"/>
        <v>16.90317525</v>
      </c>
      <c r="AX22" s="48">
        <f t="shared" si="33"/>
        <v>0.13627106540623402</v>
      </c>
      <c r="AY22" s="35">
        <v>19.57</v>
      </c>
      <c r="AZ22" s="47">
        <f t="shared" si="34"/>
        <v>20.548500000000001</v>
      </c>
      <c r="BA22" s="35">
        <v>42.99</v>
      </c>
      <c r="BB22" s="48">
        <f t="shared" si="35"/>
        <v>0.52201674808094911</v>
      </c>
      <c r="BC22" s="39"/>
      <c r="BD22" s="43">
        <f t="shared" si="36"/>
        <v>0</v>
      </c>
      <c r="BE22" s="43">
        <f t="shared" si="37"/>
        <v>0</v>
      </c>
    </row>
    <row r="23" spans="1:57" ht="60" x14ac:dyDescent="0.25">
      <c r="A23" s="30">
        <v>22</v>
      </c>
      <c r="B23" s="31"/>
      <c r="C23" s="31"/>
      <c r="D23" s="31" t="s">
        <v>57</v>
      </c>
      <c r="E23" s="31"/>
      <c r="F23" s="31" t="s">
        <v>58</v>
      </c>
      <c r="G23" s="32" t="s">
        <v>59</v>
      </c>
      <c r="H23" s="31" t="s">
        <v>60</v>
      </c>
      <c r="I23" s="31" t="s">
        <v>74</v>
      </c>
      <c r="J23" s="31" t="s">
        <v>62</v>
      </c>
      <c r="K23" s="33" t="s">
        <v>63</v>
      </c>
      <c r="L23" s="34" t="s">
        <v>72</v>
      </c>
      <c r="M23" s="31" t="s">
        <v>80</v>
      </c>
      <c r="N23" s="74" t="s">
        <v>124</v>
      </c>
      <c r="O23" s="75" t="s">
        <v>123</v>
      </c>
      <c r="P23" s="31" t="s">
        <v>66</v>
      </c>
      <c r="Q23" s="35"/>
      <c r="R23" s="36">
        <v>10.25</v>
      </c>
      <c r="S23" s="31" t="s">
        <v>67</v>
      </c>
      <c r="T23" s="37">
        <v>53.3</v>
      </c>
      <c r="U23" s="37">
        <v>35.6</v>
      </c>
      <c r="V23" s="37">
        <v>31.8</v>
      </c>
      <c r="W23" s="38">
        <v>5.5</v>
      </c>
      <c r="X23" s="39">
        <v>4</v>
      </c>
      <c r="Y23" s="40">
        <f t="shared" si="19"/>
        <v>6.0339864E-2</v>
      </c>
      <c r="Z23" s="38">
        <v>56</v>
      </c>
      <c r="AA23" s="41">
        <f t="shared" si="20"/>
        <v>3712.3053509036745</v>
      </c>
      <c r="AB23" s="42">
        <v>3500</v>
      </c>
      <c r="AC23" s="43">
        <f t="shared" si="21"/>
        <v>0.94281037499999998</v>
      </c>
      <c r="AD23" s="44" t="s">
        <v>68</v>
      </c>
      <c r="AE23" s="45">
        <v>0.125</v>
      </c>
      <c r="AF23" s="43">
        <f t="shared" si="22"/>
        <v>1.28125</v>
      </c>
      <c r="AG23" s="43">
        <f t="shared" si="23"/>
        <v>12.474060375000001</v>
      </c>
      <c r="AH23" s="46">
        <v>0.05</v>
      </c>
      <c r="AI23" s="43">
        <f t="shared" si="24"/>
        <v>1.1105</v>
      </c>
      <c r="AJ23" s="46">
        <v>0.06</v>
      </c>
      <c r="AK23" s="43">
        <f t="shared" si="25"/>
        <v>1.3326</v>
      </c>
      <c r="AL23" s="47">
        <f t="shared" si="26"/>
        <v>1.3894999999999982</v>
      </c>
      <c r="AM23" s="46">
        <v>0.1</v>
      </c>
      <c r="AN23" s="43">
        <f t="shared" si="27"/>
        <v>2.2210000000000001</v>
      </c>
      <c r="AO23" s="46">
        <v>0</v>
      </c>
      <c r="AP23" s="43">
        <f t="shared" si="28"/>
        <v>0</v>
      </c>
      <c r="AQ23" s="46">
        <v>0</v>
      </c>
      <c r="AR23" s="43">
        <f t="shared" si="29"/>
        <v>0</v>
      </c>
      <c r="AS23" s="35">
        <v>0</v>
      </c>
      <c r="AT23" s="46">
        <v>0</v>
      </c>
      <c r="AU23" s="43">
        <f t="shared" si="30"/>
        <v>0</v>
      </c>
      <c r="AV23" s="43">
        <f t="shared" si="31"/>
        <v>6.0535999999999985</v>
      </c>
      <c r="AW23" s="43">
        <f t="shared" si="32"/>
        <v>18.527660375</v>
      </c>
      <c r="AX23" s="48">
        <f t="shared" si="33"/>
        <v>0.16579647118415131</v>
      </c>
      <c r="AY23" s="35">
        <v>22.21</v>
      </c>
      <c r="AZ23" s="47">
        <f t="shared" si="34"/>
        <v>23.320500000000003</v>
      </c>
      <c r="BA23" s="35">
        <v>47.99</v>
      </c>
      <c r="BB23" s="48">
        <f t="shared" si="35"/>
        <v>0.51405501146072097</v>
      </c>
      <c r="BC23" s="39"/>
      <c r="BD23" s="43">
        <f t="shared" si="36"/>
        <v>0</v>
      </c>
      <c r="BE23" s="51">
        <f t="shared" si="37"/>
        <v>0</v>
      </c>
    </row>
    <row r="24" spans="1:57" ht="60" x14ac:dyDescent="0.25">
      <c r="A24" s="30">
        <v>23</v>
      </c>
      <c r="B24" s="31"/>
      <c r="C24" s="31"/>
      <c r="D24" s="31" t="s">
        <v>57</v>
      </c>
      <c r="E24" s="31"/>
      <c r="F24" s="31" t="s">
        <v>58</v>
      </c>
      <c r="G24" s="32" t="s">
        <v>59</v>
      </c>
      <c r="H24" s="31" t="s">
        <v>60</v>
      </c>
      <c r="I24" s="31" t="s">
        <v>61</v>
      </c>
      <c r="J24" s="31" t="s">
        <v>62</v>
      </c>
      <c r="K24" s="33" t="s">
        <v>63</v>
      </c>
      <c r="L24" s="34" t="s">
        <v>73</v>
      </c>
      <c r="M24" s="31" t="s">
        <v>80</v>
      </c>
      <c r="N24" s="74" t="s">
        <v>126</v>
      </c>
      <c r="O24" s="75" t="s">
        <v>125</v>
      </c>
      <c r="P24" s="31" t="s">
        <v>66</v>
      </c>
      <c r="Q24" s="35"/>
      <c r="R24" s="36">
        <v>12.1</v>
      </c>
      <c r="S24" s="31" t="s">
        <v>67</v>
      </c>
      <c r="T24" s="37">
        <v>53.3</v>
      </c>
      <c r="U24" s="37">
        <v>35.6</v>
      </c>
      <c r="V24" s="37">
        <v>34.299999999999997</v>
      </c>
      <c r="W24" s="38">
        <v>6</v>
      </c>
      <c r="X24" s="39">
        <v>4</v>
      </c>
      <c r="Y24" s="40">
        <f t="shared" si="19"/>
        <v>6.5083563999999997E-2</v>
      </c>
      <c r="Z24" s="38">
        <v>56</v>
      </c>
      <c r="AA24" s="41">
        <f t="shared" si="20"/>
        <v>3441.729159146847</v>
      </c>
      <c r="AB24" s="42">
        <v>3500</v>
      </c>
      <c r="AC24" s="43">
        <f t="shared" si="21"/>
        <v>1.0169306874999999</v>
      </c>
      <c r="AD24" s="44" t="s">
        <v>68</v>
      </c>
      <c r="AE24" s="45">
        <v>0.125</v>
      </c>
      <c r="AF24" s="43">
        <f t="shared" si="22"/>
        <v>1.5125</v>
      </c>
      <c r="AG24" s="43">
        <f t="shared" si="23"/>
        <v>14.629430687499999</v>
      </c>
      <c r="AH24" s="46">
        <v>0.05</v>
      </c>
      <c r="AI24" s="43">
        <f t="shared" si="24"/>
        <v>1.3695000000000002</v>
      </c>
      <c r="AJ24" s="46">
        <v>0.06</v>
      </c>
      <c r="AK24" s="43">
        <f t="shared" si="25"/>
        <v>1.6434</v>
      </c>
      <c r="AL24" s="47">
        <f t="shared" si="26"/>
        <v>1.1304999999999978</v>
      </c>
      <c r="AM24" s="46">
        <v>0.1</v>
      </c>
      <c r="AN24" s="43">
        <f t="shared" si="27"/>
        <v>2.7390000000000003</v>
      </c>
      <c r="AO24" s="46">
        <v>0</v>
      </c>
      <c r="AP24" s="43">
        <f t="shared" si="28"/>
        <v>0</v>
      </c>
      <c r="AQ24" s="46">
        <v>0</v>
      </c>
      <c r="AR24" s="43">
        <f t="shared" si="29"/>
        <v>0</v>
      </c>
      <c r="AS24" s="35">
        <v>0</v>
      </c>
      <c r="AT24" s="46">
        <v>0</v>
      </c>
      <c r="AU24" s="43">
        <f t="shared" si="30"/>
        <v>0</v>
      </c>
      <c r="AV24" s="43">
        <f t="shared" si="31"/>
        <v>6.8823999999999987</v>
      </c>
      <c r="AW24" s="43">
        <f t="shared" si="32"/>
        <v>21.511830687499998</v>
      </c>
      <c r="AX24" s="48">
        <f t="shared" si="33"/>
        <v>0.21461005156991611</v>
      </c>
      <c r="AY24" s="35">
        <v>27.39</v>
      </c>
      <c r="AZ24" s="47">
        <f t="shared" si="34"/>
        <v>28.759500000000003</v>
      </c>
      <c r="BA24" s="35">
        <v>62.99</v>
      </c>
      <c r="BB24" s="48">
        <f t="shared" si="35"/>
        <v>0.54342752817907602</v>
      </c>
      <c r="BC24" s="39"/>
      <c r="BD24" s="43">
        <f t="shared" si="36"/>
        <v>0</v>
      </c>
      <c r="BE24" s="51">
        <f t="shared" si="37"/>
        <v>0</v>
      </c>
    </row>
    <row r="25" spans="1:57" ht="60.75" thickBot="1" x14ac:dyDescent="0.3">
      <c r="A25" s="52">
        <v>24</v>
      </c>
      <c r="B25" s="53"/>
      <c r="C25" s="53"/>
      <c r="D25" s="53" t="s">
        <v>57</v>
      </c>
      <c r="E25" s="53"/>
      <c r="F25" s="53" t="s">
        <v>58</v>
      </c>
      <c r="G25" s="54" t="s">
        <v>59</v>
      </c>
      <c r="H25" s="53" t="s">
        <v>60</v>
      </c>
      <c r="I25" s="53" t="s">
        <v>61</v>
      </c>
      <c r="J25" s="53" t="s">
        <v>62</v>
      </c>
      <c r="K25" s="55" t="s">
        <v>63</v>
      </c>
      <c r="L25" s="56" t="s">
        <v>75</v>
      </c>
      <c r="M25" s="53" t="s">
        <v>80</v>
      </c>
      <c r="N25" s="74" t="s">
        <v>128</v>
      </c>
      <c r="O25" s="75" t="s">
        <v>127</v>
      </c>
      <c r="P25" s="53" t="s">
        <v>66</v>
      </c>
      <c r="Q25" s="57"/>
      <c r="R25" s="58">
        <v>12.3</v>
      </c>
      <c r="S25" s="53" t="s">
        <v>67</v>
      </c>
      <c r="T25" s="59">
        <v>53.3</v>
      </c>
      <c r="U25" s="59">
        <v>35.6</v>
      </c>
      <c r="V25" s="59">
        <v>34.299999999999997</v>
      </c>
      <c r="W25" s="60">
        <v>6</v>
      </c>
      <c r="X25" s="61">
        <v>4</v>
      </c>
      <c r="Y25" s="62">
        <f t="shared" si="19"/>
        <v>6.5083563999999997E-2</v>
      </c>
      <c r="Z25" s="60">
        <v>56</v>
      </c>
      <c r="AA25" s="63">
        <f t="shared" si="20"/>
        <v>3441.729159146847</v>
      </c>
      <c r="AB25" s="64">
        <v>3500</v>
      </c>
      <c r="AC25" s="65">
        <f t="shared" si="21"/>
        <v>1.0169306874999999</v>
      </c>
      <c r="AD25" s="44" t="s">
        <v>68</v>
      </c>
      <c r="AE25" s="45">
        <v>0.125</v>
      </c>
      <c r="AF25" s="65">
        <f t="shared" si="22"/>
        <v>1.5375000000000001</v>
      </c>
      <c r="AG25" s="65">
        <f t="shared" si="23"/>
        <v>14.854430687500001</v>
      </c>
      <c r="AH25" s="66">
        <v>0.05</v>
      </c>
      <c r="AI25" s="65">
        <f t="shared" si="24"/>
        <v>1.3695000000000002</v>
      </c>
      <c r="AJ25" s="66">
        <v>0.06</v>
      </c>
      <c r="AK25" s="65">
        <f t="shared" si="25"/>
        <v>1.6434</v>
      </c>
      <c r="AL25" s="67">
        <f t="shared" si="26"/>
        <v>1.1304999999999978</v>
      </c>
      <c r="AM25" s="66">
        <v>0.1</v>
      </c>
      <c r="AN25" s="65">
        <f t="shared" si="27"/>
        <v>2.7390000000000003</v>
      </c>
      <c r="AO25" s="66">
        <v>0</v>
      </c>
      <c r="AP25" s="65">
        <f t="shared" si="28"/>
        <v>0</v>
      </c>
      <c r="AQ25" s="66">
        <v>0</v>
      </c>
      <c r="AR25" s="65">
        <f t="shared" si="29"/>
        <v>0</v>
      </c>
      <c r="AS25" s="57">
        <v>0</v>
      </c>
      <c r="AT25" s="66">
        <v>0</v>
      </c>
      <c r="AU25" s="65">
        <f t="shared" si="30"/>
        <v>0</v>
      </c>
      <c r="AV25" s="65">
        <f t="shared" si="31"/>
        <v>6.8823999999999987</v>
      </c>
      <c r="AW25" s="65">
        <f t="shared" si="32"/>
        <v>21.736830687499999</v>
      </c>
      <c r="AX25" s="68">
        <f t="shared" si="33"/>
        <v>0.20639537468054037</v>
      </c>
      <c r="AY25" s="57">
        <v>27.39</v>
      </c>
      <c r="AZ25" s="67">
        <f t="shared" si="34"/>
        <v>28.759500000000003</v>
      </c>
      <c r="BA25" s="57">
        <v>62.99</v>
      </c>
      <c r="BB25" s="68">
        <f t="shared" si="35"/>
        <v>0.54342752817907602</v>
      </c>
      <c r="BC25" s="61"/>
      <c r="BD25" s="65">
        <f t="shared" si="36"/>
        <v>0</v>
      </c>
      <c r="BE25" s="69">
        <f t="shared" si="37"/>
        <v>0</v>
      </c>
    </row>
    <row r="26" spans="1:57" ht="60" x14ac:dyDescent="0.25">
      <c r="A26" s="30">
        <v>25</v>
      </c>
      <c r="B26" s="31"/>
      <c r="C26" s="31"/>
      <c r="D26" s="31" t="s">
        <v>57</v>
      </c>
      <c r="E26" s="31"/>
      <c r="F26" s="31" t="s">
        <v>58</v>
      </c>
      <c r="G26" s="32" t="s">
        <v>59</v>
      </c>
      <c r="H26" s="31" t="s">
        <v>60</v>
      </c>
      <c r="I26" s="31" t="s">
        <v>61</v>
      </c>
      <c r="J26" s="31" t="s">
        <v>62</v>
      </c>
      <c r="K26" s="33" t="s">
        <v>63</v>
      </c>
      <c r="L26" s="34" t="s">
        <v>64</v>
      </c>
      <c r="M26" s="33" t="s">
        <v>81</v>
      </c>
      <c r="N26" s="74" t="s">
        <v>130</v>
      </c>
      <c r="O26" s="75" t="s">
        <v>129</v>
      </c>
      <c r="P26" s="31" t="s">
        <v>66</v>
      </c>
      <c r="Q26" s="35"/>
      <c r="R26" s="36">
        <v>7.25</v>
      </c>
      <c r="S26" s="31" t="s">
        <v>67</v>
      </c>
      <c r="T26" s="37">
        <v>53.3</v>
      </c>
      <c r="U26" s="37">
        <v>35.6</v>
      </c>
      <c r="V26" s="37">
        <v>26.7</v>
      </c>
      <c r="W26" s="38">
        <v>4.5</v>
      </c>
      <c r="X26" s="39">
        <v>4</v>
      </c>
      <c r="Y26" s="40">
        <f t="shared" si="19"/>
        <v>5.0662716000000003E-2</v>
      </c>
      <c r="Z26" s="38">
        <v>56</v>
      </c>
      <c r="AA26" s="41">
        <f t="shared" si="20"/>
        <v>4421.397384222354</v>
      </c>
      <c r="AB26" s="42">
        <v>3500</v>
      </c>
      <c r="AC26" s="43">
        <f t="shared" si="21"/>
        <v>0.79160493749999994</v>
      </c>
      <c r="AD26" s="44" t="s">
        <v>68</v>
      </c>
      <c r="AE26" s="45">
        <v>0.125</v>
      </c>
      <c r="AF26" s="43">
        <f t="shared" si="22"/>
        <v>0.90625</v>
      </c>
      <c r="AG26" s="43">
        <f t="shared" si="23"/>
        <v>8.9478549375000007</v>
      </c>
      <c r="AH26" s="46">
        <v>0.05</v>
      </c>
      <c r="AI26" s="43">
        <f t="shared" si="24"/>
        <v>0.74450000000000005</v>
      </c>
      <c r="AJ26" s="46">
        <v>0.06</v>
      </c>
      <c r="AK26" s="43">
        <f t="shared" si="25"/>
        <v>0.89339999999999997</v>
      </c>
      <c r="AL26" s="47">
        <f t="shared" si="26"/>
        <v>1.7554999999999996</v>
      </c>
      <c r="AM26" s="46">
        <v>0.1</v>
      </c>
      <c r="AN26" s="43">
        <f t="shared" si="27"/>
        <v>1.4890000000000001</v>
      </c>
      <c r="AO26" s="46">
        <v>0</v>
      </c>
      <c r="AP26" s="43">
        <f t="shared" si="28"/>
        <v>0</v>
      </c>
      <c r="AQ26" s="46">
        <v>0</v>
      </c>
      <c r="AR26" s="43">
        <f t="shared" si="29"/>
        <v>0</v>
      </c>
      <c r="AS26" s="35">
        <v>0</v>
      </c>
      <c r="AT26" s="46">
        <v>0</v>
      </c>
      <c r="AU26" s="43">
        <f t="shared" si="30"/>
        <v>0</v>
      </c>
      <c r="AV26" s="43">
        <f t="shared" si="31"/>
        <v>4.8823999999999996</v>
      </c>
      <c r="AW26" s="43">
        <f t="shared" si="32"/>
        <v>13.830254937500001</v>
      </c>
      <c r="AX26" s="48">
        <f t="shared" si="33"/>
        <v>7.1171595869711168E-2</v>
      </c>
      <c r="AY26" s="35">
        <v>14.89</v>
      </c>
      <c r="AZ26" s="47">
        <f t="shared" si="34"/>
        <v>15.634500000000001</v>
      </c>
      <c r="BA26" s="35">
        <v>31.99</v>
      </c>
      <c r="BB26" s="48">
        <f t="shared" si="35"/>
        <v>0.51126914660831513</v>
      </c>
      <c r="BC26" s="39"/>
      <c r="BD26" s="43">
        <f t="shared" si="36"/>
        <v>0</v>
      </c>
      <c r="BE26" s="43">
        <f t="shared" si="37"/>
        <v>0</v>
      </c>
    </row>
    <row r="27" spans="1:57" ht="60" x14ac:dyDescent="0.25">
      <c r="A27" s="30">
        <v>26</v>
      </c>
      <c r="B27" s="31"/>
      <c r="C27" s="31"/>
      <c r="D27" s="31" t="s">
        <v>57</v>
      </c>
      <c r="E27" s="31"/>
      <c r="F27" s="31" t="s">
        <v>58</v>
      </c>
      <c r="G27" s="32" t="s">
        <v>59</v>
      </c>
      <c r="H27" s="31" t="s">
        <v>60</v>
      </c>
      <c r="I27" s="31" t="s">
        <v>61</v>
      </c>
      <c r="J27" s="31" t="s">
        <v>62</v>
      </c>
      <c r="K27" s="33" t="s">
        <v>63</v>
      </c>
      <c r="L27" s="34" t="s">
        <v>69</v>
      </c>
      <c r="M27" s="33" t="s">
        <v>81</v>
      </c>
      <c r="N27" s="74" t="s">
        <v>132</v>
      </c>
      <c r="O27" s="75" t="s">
        <v>131</v>
      </c>
      <c r="P27" s="31" t="s">
        <v>66</v>
      </c>
      <c r="Q27" s="35"/>
      <c r="R27" s="36">
        <v>7.55</v>
      </c>
      <c r="S27" s="31" t="s">
        <v>67</v>
      </c>
      <c r="T27" s="37">
        <v>53.3</v>
      </c>
      <c r="U27" s="37">
        <v>35.6</v>
      </c>
      <c r="V27" s="37">
        <v>26.7</v>
      </c>
      <c r="W27" s="38">
        <v>4.5</v>
      </c>
      <c r="X27" s="39">
        <v>4</v>
      </c>
      <c r="Y27" s="40">
        <f t="shared" si="19"/>
        <v>5.0662716000000003E-2</v>
      </c>
      <c r="Z27" s="38">
        <v>56</v>
      </c>
      <c r="AA27" s="41">
        <f t="shared" si="20"/>
        <v>4421.397384222354</v>
      </c>
      <c r="AB27" s="42">
        <v>3500</v>
      </c>
      <c r="AC27" s="43">
        <f t="shared" si="21"/>
        <v>0.79160493749999994</v>
      </c>
      <c r="AD27" s="44" t="s">
        <v>68</v>
      </c>
      <c r="AE27" s="45">
        <v>0.125</v>
      </c>
      <c r="AF27" s="43">
        <f t="shared" si="22"/>
        <v>0.94374999999999998</v>
      </c>
      <c r="AG27" s="43">
        <f t="shared" si="23"/>
        <v>9.2853549374999993</v>
      </c>
      <c r="AH27" s="46">
        <v>0.05</v>
      </c>
      <c r="AI27" s="43">
        <f t="shared" si="24"/>
        <v>0.80800000000000005</v>
      </c>
      <c r="AJ27" s="46">
        <v>0.06</v>
      </c>
      <c r="AK27" s="43">
        <f t="shared" si="25"/>
        <v>0.96960000000000002</v>
      </c>
      <c r="AL27" s="47">
        <f t="shared" si="26"/>
        <v>1.6920000000000002</v>
      </c>
      <c r="AM27" s="46">
        <v>0.1</v>
      </c>
      <c r="AN27" s="43">
        <f t="shared" si="27"/>
        <v>1.6160000000000001</v>
      </c>
      <c r="AO27" s="46">
        <v>0</v>
      </c>
      <c r="AP27" s="43">
        <f t="shared" si="28"/>
        <v>0</v>
      </c>
      <c r="AQ27" s="46">
        <v>0</v>
      </c>
      <c r="AR27" s="43">
        <f t="shared" si="29"/>
        <v>0</v>
      </c>
      <c r="AS27" s="35">
        <v>0</v>
      </c>
      <c r="AT27" s="46">
        <v>0</v>
      </c>
      <c r="AU27" s="43">
        <f t="shared" si="30"/>
        <v>0</v>
      </c>
      <c r="AV27" s="43">
        <f t="shared" si="31"/>
        <v>5.0856000000000003</v>
      </c>
      <c r="AW27" s="43">
        <f t="shared" si="32"/>
        <v>14.370954937499999</v>
      </c>
      <c r="AX27" s="48">
        <f t="shared" si="33"/>
        <v>0.11070823406559414</v>
      </c>
      <c r="AY27" s="35">
        <v>16.16</v>
      </c>
      <c r="AZ27" s="47">
        <f t="shared" si="34"/>
        <v>16.968</v>
      </c>
      <c r="BA27" s="35">
        <v>34.99</v>
      </c>
      <c r="BB27" s="48">
        <f t="shared" si="35"/>
        <v>0.51506144612746507</v>
      </c>
      <c r="BC27" s="39"/>
      <c r="BD27" s="43">
        <f t="shared" si="36"/>
        <v>0</v>
      </c>
      <c r="BE27" s="43">
        <f t="shared" si="37"/>
        <v>0</v>
      </c>
    </row>
    <row r="28" spans="1:57" ht="60" x14ac:dyDescent="0.25">
      <c r="A28" s="30">
        <v>27</v>
      </c>
      <c r="B28" s="31"/>
      <c r="C28" s="31"/>
      <c r="D28" s="31" t="s">
        <v>57</v>
      </c>
      <c r="E28" s="31"/>
      <c r="F28" s="31" t="s">
        <v>58</v>
      </c>
      <c r="G28" s="32" t="s">
        <v>59</v>
      </c>
      <c r="H28" s="31" t="s">
        <v>60</v>
      </c>
      <c r="I28" s="31" t="s">
        <v>61</v>
      </c>
      <c r="J28" s="31" t="s">
        <v>62</v>
      </c>
      <c r="K28" s="33" t="s">
        <v>63</v>
      </c>
      <c r="L28" s="34" t="s">
        <v>70</v>
      </c>
      <c r="M28" s="33" t="s">
        <v>81</v>
      </c>
      <c r="N28" s="74" t="s">
        <v>134</v>
      </c>
      <c r="O28" s="75" t="s">
        <v>133</v>
      </c>
      <c r="P28" s="31" t="s">
        <v>66</v>
      </c>
      <c r="Q28" s="35"/>
      <c r="R28" s="36">
        <v>9.25</v>
      </c>
      <c r="S28" s="31" t="s">
        <v>67</v>
      </c>
      <c r="T28" s="37">
        <v>53.3</v>
      </c>
      <c r="U28" s="37">
        <v>35.6</v>
      </c>
      <c r="V28" s="37">
        <v>29.2</v>
      </c>
      <c r="W28" s="38">
        <v>5</v>
      </c>
      <c r="X28" s="39">
        <v>4</v>
      </c>
      <c r="Y28" s="40">
        <f t="shared" si="19"/>
        <v>5.5406416E-2</v>
      </c>
      <c r="Z28" s="38">
        <v>56</v>
      </c>
      <c r="AA28" s="41">
        <f t="shared" si="20"/>
        <v>4042.8530876279742</v>
      </c>
      <c r="AB28" s="42">
        <v>3500</v>
      </c>
      <c r="AC28" s="43">
        <f t="shared" si="21"/>
        <v>0.86572525</v>
      </c>
      <c r="AD28" s="44" t="s">
        <v>68</v>
      </c>
      <c r="AE28" s="45">
        <v>0.125</v>
      </c>
      <c r="AF28" s="43">
        <f t="shared" si="22"/>
        <v>1.15625</v>
      </c>
      <c r="AG28" s="43">
        <f t="shared" si="23"/>
        <v>11.271975250000001</v>
      </c>
      <c r="AH28" s="46">
        <v>0.05</v>
      </c>
      <c r="AI28" s="43">
        <f t="shared" si="24"/>
        <v>0.97850000000000004</v>
      </c>
      <c r="AJ28" s="46">
        <v>0.06</v>
      </c>
      <c r="AK28" s="43">
        <f t="shared" si="25"/>
        <v>1.1741999999999999</v>
      </c>
      <c r="AL28" s="47">
        <f t="shared" si="26"/>
        <v>1.5214999999999996</v>
      </c>
      <c r="AM28" s="46">
        <v>0.1</v>
      </c>
      <c r="AN28" s="43">
        <f t="shared" si="27"/>
        <v>1.9570000000000001</v>
      </c>
      <c r="AO28" s="46">
        <v>0</v>
      </c>
      <c r="AP28" s="43">
        <f t="shared" si="28"/>
        <v>0</v>
      </c>
      <c r="AQ28" s="46">
        <v>0</v>
      </c>
      <c r="AR28" s="43">
        <f t="shared" si="29"/>
        <v>0</v>
      </c>
      <c r="AS28" s="35">
        <v>0</v>
      </c>
      <c r="AT28" s="46">
        <v>0</v>
      </c>
      <c r="AU28" s="43">
        <f t="shared" si="30"/>
        <v>0</v>
      </c>
      <c r="AV28" s="43">
        <f t="shared" si="31"/>
        <v>5.6311999999999998</v>
      </c>
      <c r="AW28" s="43">
        <f t="shared" si="32"/>
        <v>16.90317525</v>
      </c>
      <c r="AX28" s="48">
        <f t="shared" si="33"/>
        <v>0.13627106540623402</v>
      </c>
      <c r="AY28" s="35">
        <v>19.57</v>
      </c>
      <c r="AZ28" s="47">
        <f t="shared" si="34"/>
        <v>20.548500000000001</v>
      </c>
      <c r="BA28" s="35">
        <v>42.99</v>
      </c>
      <c r="BB28" s="48">
        <f t="shared" si="35"/>
        <v>0.52201674808094911</v>
      </c>
      <c r="BC28" s="39"/>
      <c r="BD28" s="43">
        <f t="shared" si="36"/>
        <v>0</v>
      </c>
      <c r="BE28" s="43">
        <f t="shared" si="37"/>
        <v>0</v>
      </c>
    </row>
    <row r="29" spans="1:57" ht="60" x14ac:dyDescent="0.25">
      <c r="A29" s="30">
        <v>28</v>
      </c>
      <c r="B29" s="31"/>
      <c r="C29" s="31"/>
      <c r="D29" s="31" t="s">
        <v>57</v>
      </c>
      <c r="E29" s="31"/>
      <c r="F29" s="31" t="s">
        <v>58</v>
      </c>
      <c r="G29" s="32" t="s">
        <v>59</v>
      </c>
      <c r="H29" s="31" t="s">
        <v>60</v>
      </c>
      <c r="I29" s="31" t="s">
        <v>74</v>
      </c>
      <c r="J29" s="31" t="s">
        <v>62</v>
      </c>
      <c r="K29" s="33" t="s">
        <v>63</v>
      </c>
      <c r="L29" s="34" t="s">
        <v>72</v>
      </c>
      <c r="M29" s="31" t="s">
        <v>81</v>
      </c>
      <c r="N29" s="74" t="s">
        <v>136</v>
      </c>
      <c r="O29" s="75" t="s">
        <v>135</v>
      </c>
      <c r="P29" s="31" t="s">
        <v>66</v>
      </c>
      <c r="Q29" s="35"/>
      <c r="R29" s="36">
        <v>10.25</v>
      </c>
      <c r="S29" s="31" t="s">
        <v>67</v>
      </c>
      <c r="T29" s="37">
        <v>53.3</v>
      </c>
      <c r="U29" s="37">
        <v>35.6</v>
      </c>
      <c r="V29" s="37">
        <v>31.8</v>
      </c>
      <c r="W29" s="38">
        <v>5.5</v>
      </c>
      <c r="X29" s="39">
        <v>4</v>
      </c>
      <c r="Y29" s="40">
        <f t="shared" si="19"/>
        <v>6.0339864E-2</v>
      </c>
      <c r="Z29" s="38">
        <v>56</v>
      </c>
      <c r="AA29" s="41">
        <f t="shared" si="20"/>
        <v>3712.3053509036745</v>
      </c>
      <c r="AB29" s="42">
        <v>3500</v>
      </c>
      <c r="AC29" s="43">
        <f t="shared" si="21"/>
        <v>0.94281037499999998</v>
      </c>
      <c r="AD29" s="44" t="s">
        <v>68</v>
      </c>
      <c r="AE29" s="45">
        <v>0.125</v>
      </c>
      <c r="AF29" s="43">
        <f t="shared" si="22"/>
        <v>1.28125</v>
      </c>
      <c r="AG29" s="43">
        <f t="shared" si="23"/>
        <v>12.474060375000001</v>
      </c>
      <c r="AH29" s="46">
        <v>0.05</v>
      </c>
      <c r="AI29" s="43">
        <f t="shared" si="24"/>
        <v>1.1105</v>
      </c>
      <c r="AJ29" s="46">
        <v>0.06</v>
      </c>
      <c r="AK29" s="43">
        <f t="shared" si="25"/>
        <v>1.3326</v>
      </c>
      <c r="AL29" s="47">
        <f t="shared" si="26"/>
        <v>1.3894999999999982</v>
      </c>
      <c r="AM29" s="46">
        <v>0.1</v>
      </c>
      <c r="AN29" s="43">
        <f t="shared" si="27"/>
        <v>2.2210000000000001</v>
      </c>
      <c r="AO29" s="46">
        <v>0</v>
      </c>
      <c r="AP29" s="43">
        <f t="shared" si="28"/>
        <v>0</v>
      </c>
      <c r="AQ29" s="46">
        <v>0</v>
      </c>
      <c r="AR29" s="43">
        <f t="shared" si="29"/>
        <v>0</v>
      </c>
      <c r="AS29" s="35">
        <v>0</v>
      </c>
      <c r="AT29" s="46">
        <v>0</v>
      </c>
      <c r="AU29" s="43">
        <f t="shared" si="30"/>
        <v>0</v>
      </c>
      <c r="AV29" s="43">
        <f t="shared" si="31"/>
        <v>6.0535999999999985</v>
      </c>
      <c r="AW29" s="43">
        <f t="shared" si="32"/>
        <v>18.527660375</v>
      </c>
      <c r="AX29" s="48">
        <f t="shared" si="33"/>
        <v>0.16579647118415131</v>
      </c>
      <c r="AY29" s="35">
        <v>22.21</v>
      </c>
      <c r="AZ29" s="47">
        <f t="shared" si="34"/>
        <v>23.320500000000003</v>
      </c>
      <c r="BA29" s="35">
        <v>47.99</v>
      </c>
      <c r="BB29" s="48">
        <f t="shared" si="35"/>
        <v>0.51405501146072097</v>
      </c>
      <c r="BC29" s="39"/>
      <c r="BD29" s="43">
        <f t="shared" si="36"/>
        <v>0</v>
      </c>
      <c r="BE29" s="51">
        <f t="shared" si="37"/>
        <v>0</v>
      </c>
    </row>
    <row r="30" spans="1:57" ht="60" x14ac:dyDescent="0.25">
      <c r="A30" s="30">
        <v>29</v>
      </c>
      <c r="B30" s="31"/>
      <c r="C30" s="31"/>
      <c r="D30" s="31" t="s">
        <v>57</v>
      </c>
      <c r="E30" s="31"/>
      <c r="F30" s="31" t="s">
        <v>58</v>
      </c>
      <c r="G30" s="32" t="s">
        <v>59</v>
      </c>
      <c r="H30" s="31" t="s">
        <v>60</v>
      </c>
      <c r="I30" s="31" t="s">
        <v>74</v>
      </c>
      <c r="J30" s="31" t="s">
        <v>62</v>
      </c>
      <c r="K30" s="33" t="s">
        <v>63</v>
      </c>
      <c r="L30" s="34" t="s">
        <v>73</v>
      </c>
      <c r="M30" s="31" t="s">
        <v>81</v>
      </c>
      <c r="N30" s="74" t="s">
        <v>138</v>
      </c>
      <c r="O30" s="75" t="s">
        <v>137</v>
      </c>
      <c r="P30" s="31" t="s">
        <v>66</v>
      </c>
      <c r="Q30" s="35"/>
      <c r="R30" s="36">
        <v>12.1</v>
      </c>
      <c r="S30" s="31" t="s">
        <v>67</v>
      </c>
      <c r="T30" s="37">
        <v>53.3</v>
      </c>
      <c r="U30" s="37">
        <v>35.6</v>
      </c>
      <c r="V30" s="37">
        <v>34.299999999999997</v>
      </c>
      <c r="W30" s="38">
        <v>6</v>
      </c>
      <c r="X30" s="39">
        <v>4</v>
      </c>
      <c r="Y30" s="40">
        <f t="shared" si="19"/>
        <v>6.5083563999999997E-2</v>
      </c>
      <c r="Z30" s="38">
        <v>56</v>
      </c>
      <c r="AA30" s="41">
        <f t="shared" si="20"/>
        <v>3441.729159146847</v>
      </c>
      <c r="AB30" s="42">
        <v>3500</v>
      </c>
      <c r="AC30" s="43">
        <f t="shared" si="21"/>
        <v>1.0169306874999999</v>
      </c>
      <c r="AD30" s="44" t="s">
        <v>68</v>
      </c>
      <c r="AE30" s="45">
        <v>0.125</v>
      </c>
      <c r="AF30" s="43">
        <f t="shared" si="22"/>
        <v>1.5125</v>
      </c>
      <c r="AG30" s="43">
        <f t="shared" si="23"/>
        <v>14.629430687499999</v>
      </c>
      <c r="AH30" s="46">
        <v>0.05</v>
      </c>
      <c r="AI30" s="43">
        <f t="shared" si="24"/>
        <v>1.3695000000000002</v>
      </c>
      <c r="AJ30" s="46">
        <v>0.06</v>
      </c>
      <c r="AK30" s="43">
        <f t="shared" si="25"/>
        <v>1.6434</v>
      </c>
      <c r="AL30" s="47">
        <f t="shared" si="26"/>
        <v>1.1304999999999978</v>
      </c>
      <c r="AM30" s="46">
        <v>0.1</v>
      </c>
      <c r="AN30" s="43">
        <f t="shared" si="27"/>
        <v>2.7390000000000003</v>
      </c>
      <c r="AO30" s="46">
        <v>0</v>
      </c>
      <c r="AP30" s="43">
        <f t="shared" si="28"/>
        <v>0</v>
      </c>
      <c r="AQ30" s="46">
        <v>0</v>
      </c>
      <c r="AR30" s="43">
        <f t="shared" si="29"/>
        <v>0</v>
      </c>
      <c r="AS30" s="35">
        <v>0</v>
      </c>
      <c r="AT30" s="46">
        <v>0</v>
      </c>
      <c r="AU30" s="43">
        <f t="shared" si="30"/>
        <v>0</v>
      </c>
      <c r="AV30" s="43">
        <f t="shared" si="31"/>
        <v>6.8823999999999987</v>
      </c>
      <c r="AW30" s="43">
        <f t="shared" si="32"/>
        <v>21.511830687499998</v>
      </c>
      <c r="AX30" s="48">
        <f t="shared" si="33"/>
        <v>0.21461005156991611</v>
      </c>
      <c r="AY30" s="35">
        <v>27.39</v>
      </c>
      <c r="AZ30" s="47">
        <f t="shared" si="34"/>
        <v>28.759500000000003</v>
      </c>
      <c r="BA30" s="35">
        <v>62.99</v>
      </c>
      <c r="BB30" s="48">
        <f t="shared" si="35"/>
        <v>0.54342752817907602</v>
      </c>
      <c r="BC30" s="39"/>
      <c r="BD30" s="43">
        <f t="shared" si="36"/>
        <v>0</v>
      </c>
      <c r="BE30" s="51">
        <f t="shared" si="37"/>
        <v>0</v>
      </c>
    </row>
    <row r="31" spans="1:57" ht="60.75" thickBot="1" x14ac:dyDescent="0.3">
      <c r="A31" s="52">
        <v>30</v>
      </c>
      <c r="B31" s="53"/>
      <c r="C31" s="53"/>
      <c r="D31" s="53" t="s">
        <v>57</v>
      </c>
      <c r="E31" s="53"/>
      <c r="F31" s="53" t="s">
        <v>58</v>
      </c>
      <c r="G31" s="54" t="s">
        <v>59</v>
      </c>
      <c r="H31" s="53" t="s">
        <v>60</v>
      </c>
      <c r="I31" s="53" t="s">
        <v>61</v>
      </c>
      <c r="J31" s="53" t="s">
        <v>62</v>
      </c>
      <c r="K31" s="55" t="s">
        <v>63</v>
      </c>
      <c r="L31" s="56" t="s">
        <v>75</v>
      </c>
      <c r="M31" s="53" t="s">
        <v>81</v>
      </c>
      <c r="N31" s="74" t="s">
        <v>141</v>
      </c>
      <c r="O31" s="75" t="s">
        <v>139</v>
      </c>
      <c r="P31" s="53" t="s">
        <v>66</v>
      </c>
      <c r="Q31" s="57"/>
      <c r="R31" s="58">
        <v>12.3</v>
      </c>
      <c r="S31" s="53" t="s">
        <v>67</v>
      </c>
      <c r="T31" s="59">
        <v>53.3</v>
      </c>
      <c r="U31" s="59">
        <v>35.6</v>
      </c>
      <c r="V31" s="59">
        <v>34.299999999999997</v>
      </c>
      <c r="W31" s="60">
        <v>6</v>
      </c>
      <c r="X31" s="61">
        <v>4</v>
      </c>
      <c r="Y31" s="62">
        <f t="shared" si="19"/>
        <v>6.5083563999999997E-2</v>
      </c>
      <c r="Z31" s="60">
        <v>56</v>
      </c>
      <c r="AA31" s="63">
        <f t="shared" si="20"/>
        <v>3441.729159146847</v>
      </c>
      <c r="AB31" s="64">
        <v>3500</v>
      </c>
      <c r="AC31" s="65">
        <f t="shared" si="21"/>
        <v>1.0169306874999999</v>
      </c>
      <c r="AD31" s="44" t="s">
        <v>68</v>
      </c>
      <c r="AE31" s="45">
        <v>0.125</v>
      </c>
      <c r="AF31" s="65">
        <f t="shared" si="22"/>
        <v>1.5375000000000001</v>
      </c>
      <c r="AG31" s="65">
        <f t="shared" si="23"/>
        <v>14.854430687500001</v>
      </c>
      <c r="AH31" s="66">
        <v>0.05</v>
      </c>
      <c r="AI31" s="65">
        <f t="shared" si="24"/>
        <v>1.3695000000000002</v>
      </c>
      <c r="AJ31" s="66">
        <v>0.06</v>
      </c>
      <c r="AK31" s="65">
        <f t="shared" si="25"/>
        <v>1.6434</v>
      </c>
      <c r="AL31" s="67">
        <f t="shared" si="26"/>
        <v>1.1304999999999978</v>
      </c>
      <c r="AM31" s="66">
        <v>0.1</v>
      </c>
      <c r="AN31" s="65">
        <f t="shared" si="27"/>
        <v>2.7390000000000003</v>
      </c>
      <c r="AO31" s="66">
        <v>0</v>
      </c>
      <c r="AP31" s="65">
        <f t="shared" si="28"/>
        <v>0</v>
      </c>
      <c r="AQ31" s="66">
        <v>0</v>
      </c>
      <c r="AR31" s="65">
        <f t="shared" si="29"/>
        <v>0</v>
      </c>
      <c r="AS31" s="57">
        <v>0</v>
      </c>
      <c r="AT31" s="66">
        <v>0</v>
      </c>
      <c r="AU31" s="65">
        <f t="shared" si="30"/>
        <v>0</v>
      </c>
      <c r="AV31" s="65">
        <f t="shared" si="31"/>
        <v>6.8823999999999987</v>
      </c>
      <c r="AW31" s="65">
        <f t="shared" si="32"/>
        <v>21.736830687499999</v>
      </c>
      <c r="AX31" s="68">
        <f t="shared" si="33"/>
        <v>0.20639537468054037</v>
      </c>
      <c r="AY31" s="57">
        <v>27.39</v>
      </c>
      <c r="AZ31" s="67">
        <f t="shared" si="34"/>
        <v>28.759500000000003</v>
      </c>
      <c r="BA31" s="57">
        <v>62.99</v>
      </c>
      <c r="BB31" s="68">
        <f t="shared" si="35"/>
        <v>0.54342752817907602</v>
      </c>
      <c r="BC31" s="61"/>
      <c r="BD31" s="65">
        <f t="shared" si="36"/>
        <v>0</v>
      </c>
      <c r="BE31" s="69">
        <f t="shared" si="37"/>
        <v>0</v>
      </c>
    </row>
  </sheetData>
  <sheetProtection insertRows="0" deleteRows="0" sort="0"/>
  <protectedRanges>
    <protectedRange sqref="N32:AZ209 P5:S5 AF5:AK5 AC8:AK8 AM5:AX5 AM8:AN8 BB5 BA8:BC8 Y5:AA5 Y8:AA8 AC5 P8:S31 AO11 AO17 W9:AN31 AO23 AO29 AS11 AS17 AP8:AR31 AS23 AS29 AT8:AX31 AZ9:AZ31" name="Range1"/>
    <protectedRange sqref="V5:W5 V11 V17 V23 V29" name="Range1_2"/>
    <protectedRange sqref="AB5 AB8" name="Range1_3"/>
    <protectedRange sqref="AD5:AE5" name="Range1_4"/>
    <protectedRange sqref="BA5" name="Range1_5"/>
    <protectedRange sqref="BC5" name="Range1_6"/>
    <protectedRange sqref="AL5 AL8" name="Range1_1"/>
    <protectedRange sqref="AZ5 AZ8" name="Range1_7"/>
    <protectedRange sqref="F5:H5 F32:J197 A5 L5:M5 J5 F8:H31 J8:J31 L8:M197 A8:A197" name="Range1_8"/>
    <protectedRange sqref="F5:H5 F32:J197 A5 L5:M5 J5 F8:H31 J8:J31 L8:M197 A8:A197" name="Range1_9"/>
    <protectedRange sqref="K5 K8:K222" name="Range1_1_1"/>
    <protectedRange sqref="AC2:AC4 Y2:AA4 AF2:AK4 BB2:BB4 AM2:AX4 P2:S4 AO8:AO10 AO14:AO16 AO20:AO22 AO26:AO28 AS8:AS10 AS14:AS16 AS20:AS22 AS26:AS28" name="Range1_10"/>
    <protectedRange sqref="T2:W3 V4:W4 T4:U7 T8:V9 V10 T10:U13 T14:V15 V16 T16:U19 T20:V21 V22 T22:U25 T26:V27 V28 T28:U31" name="Range1_2_1"/>
    <protectedRange sqref="AB2:AB4" name="Range1_3_1"/>
    <protectedRange sqref="AD2:AE4" name="Range1_4_1"/>
    <protectedRange sqref="BA2:BA4" name="Range1_5_1"/>
    <protectedRange sqref="BC2:BC4" name="Range1_6_1"/>
    <protectedRange sqref="AL2:AL4" name="Range1_1_2"/>
    <protectedRange sqref="AZ2:AZ4" name="Range1_7_1"/>
    <protectedRange sqref="L2:M4 A2:A4 F2:J2 F3:H4 J3:J4 I3:I31" name="Range1_8_1"/>
    <protectedRange sqref="L2:M4 A2:A4 F2:J2 F3:H4 J3:J4 I3:I31" name="Range1_9_1"/>
    <protectedRange sqref="K2:K4" name="Range1_1_1_1"/>
    <protectedRange sqref="O5 O8:O31" name="Range1_11"/>
    <protectedRange sqref="O2:O4" name="Range1_10_1"/>
  </protectedRanges>
  <phoneticPr fontId="3" type="noConversion"/>
  <dataValidations count="1">
    <dataValidation type="list" allowBlank="1" showInputMessage="1" showErrorMessage="1" sqref="D2:F31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[24]Data!#REF!</xm:f>
          </x14:formula1>
          <xm:sqref>S5:S7 S11:S13 S17:S19 S23:S25 S29:S31</xm:sqref>
        </x14:dataValidation>
        <x14:dataValidation type="list" allowBlank="1" showInputMessage="1" showErrorMessage="1">
          <x14:formula1>
            <xm:f>[24]Data!#REF!</xm:f>
          </x14:formula1>
          <xm:sqref>P5:P7 P11:P13 P17:P19 P23:P25 P29:P31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2026-04-22T12:11:18Z</dcterms:created>
  <dcterms:modified xsi:type="dcterms:W3CDTF">2026-04-23T03:16:20Z</dcterms:modified>
</cp:coreProperties>
</file>