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8" l="1"/>
  <c r="AW3" i="8" l="1"/>
  <c r="AW4" i="8"/>
  <c r="AW5" i="8"/>
  <c r="AW6" i="8"/>
  <c r="AW7" i="8"/>
  <c r="AW2" i="8"/>
  <c r="AQ7" i="8"/>
  <c r="AT7" i="8"/>
  <c r="AP7" i="8"/>
  <c r="AN7" i="8"/>
  <c r="AL7" i="8"/>
  <c r="AI7" i="8"/>
  <c r="AC7" i="8"/>
  <c r="AD7" i="8" s="1"/>
  <c r="AF7" i="8" s="1"/>
  <c r="T7" i="8"/>
  <c r="AQ6" i="8"/>
  <c r="AT6" i="8"/>
  <c r="AP6" i="8"/>
  <c r="AN6" i="8"/>
  <c r="AL6" i="8"/>
  <c r="AI6" i="8"/>
  <c r="AC6" i="8"/>
  <c r="AD6" i="8" s="1"/>
  <c r="AF6" i="8" s="1"/>
  <c r="T6" i="8"/>
  <c r="BD5" i="8"/>
  <c r="AT5" i="8"/>
  <c r="AP5" i="8"/>
  <c r="AN5" i="8"/>
  <c r="AL5" i="8"/>
  <c r="AI5" i="8"/>
  <c r="AC5" i="8"/>
  <c r="AD5" i="8" s="1"/>
  <c r="AF5" i="8" s="1"/>
  <c r="T5" i="8"/>
  <c r="AQ4" i="8"/>
  <c r="AT4" i="8"/>
  <c r="AP4" i="8"/>
  <c r="AN4" i="8"/>
  <c r="AL4" i="8"/>
  <c r="AI4" i="8"/>
  <c r="AC4" i="8"/>
  <c r="AD4" i="8" s="1"/>
  <c r="AF4" i="8" s="1"/>
  <c r="T4" i="8"/>
  <c r="AQ3" i="8"/>
  <c r="AT3" i="8"/>
  <c r="AP3" i="8"/>
  <c r="AN3" i="8"/>
  <c r="AL3" i="8"/>
  <c r="AI3" i="8"/>
  <c r="AC3" i="8"/>
  <c r="AD3" i="8" s="1"/>
  <c r="AF3" i="8" s="1"/>
  <c r="T3" i="8"/>
  <c r="BD2" i="8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<sst xmlns="http://schemas.openxmlformats.org/spreadsheetml/2006/main" count="153" uniqueCount="89">
  <si>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</si>
  <si>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</si>
  <si>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</si>
  <si>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</si>
  <si>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</si>
  <si>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</si>
  <si>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</si>
  <si>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</si>
  <si>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</si>
  <si>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</si>
  <si>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</si>
  <si>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</si>
  <si>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</si>
  <si>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</si>
  <si>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</si>
  <si>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</si>
  <si>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</si>
  <si>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</si>
  <si>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</si>
  <si>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</si>
  <si>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</si>
  <si>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</si>
  <si>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</si>
  <si>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</si>
  <si>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</si>
  <si>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</si>
  <si>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</si>
  <si>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</si>
  <si>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</si>
  <si>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</si>
  <si>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</si>
  <si>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</si>
  <si>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</si>
  <si>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</si>
  <si>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</si>
  <si>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</si>
  <si>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</si>
  <si>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</si>
  <si>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</si>
  <si>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</si>
  <si>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</si>
  <si>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</si>
  <si>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</si>
  <si>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</si>
  <si>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</si>
  <si>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</si>
  <si>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</si>
  <si>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</si>
  <si>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</si>
  <si>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</si>
  <si>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</si>
  <si>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</si>
  <si>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</si>
  <si>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</si>
  <si>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</si>
  <si>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</si>
  <si>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</si>
  <si>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</si>
  <si>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</si>
  <si>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</si>
  <si>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</si>
  <si>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</si>
  <si>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</si>
  <si>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Twin: 39''x75''+18"</t>
  </si>
  <si>
    <t>TXL: 39''x80''+18"</t>
  </si>
  <si>
    <t>F: 54*75"+18"</t>
  </si>
  <si>
    <t>Q: 60*80"+18"</t>
  </si>
  <si>
    <t>K: 78*80"+18"</t>
  </si>
  <si>
    <t>CK: 72*84"+18"</t>
  </si>
  <si>
    <t>White</t>
  </si>
  <si>
    <t>Cotton Blend Heated Mattress Pad</t>
  </si>
  <si>
    <t>Heated Microfiber</t>
  </si>
  <si>
    <t>Beautyrest Heated Microfiber Heated Mattress Pad</t>
  </si>
  <si>
    <t>Microfiber Heated Mattress Pad</t>
  </si>
  <si>
    <t>85gsm Microfiber with 3M moisture management treatment, 100% polyester; 4oz/yd2 bonded polyfill; bottom: 250gsm non-woven fabric; 15" knit skirt; gift box package, 4pcs per carton</t>
  </si>
  <si>
    <t>Polyester Heated Quilted Mattress Pad</t>
  </si>
  <si>
    <t>9404.90.9622</t>
  </si>
  <si>
    <t>675716640125</t>
  </si>
  <si>
    <t>675716787042</t>
  </si>
  <si>
    <t>675716640132</t>
  </si>
  <si>
    <t>675716640149</t>
  </si>
  <si>
    <t>675716640156</t>
  </si>
  <si>
    <t>675716640163</t>
  </si>
  <si>
    <t>BR55-0533-4</t>
  </si>
  <si>
    <t>BR55-0672-4</t>
  </si>
  <si>
    <t>BR55-0534-4</t>
  </si>
  <si>
    <t>BR55-0535-4</t>
  </si>
  <si>
    <t>BR55-0536-4</t>
  </si>
  <si>
    <t>BR55-0537-4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</si>
</sst>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0" fontId="9" fillId="0" borderId="0"/>
    <xf numFmtId="0" fontId="10" fillId="0" borderId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0" fontId="2" fillId="5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5" fillId="0" borderId="2" xfId="0" applyNumberFormat="1" applyFont="1" applyBorder="1" applyAlignment="1"/>
    <xf numFmtId="177" fontId="5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77" fontId="0" fillId="0" borderId="1" xfId="0" applyNumberFormat="1" applyBorder="1" applyAlignment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/>
    <xf numFmtId="0" fontId="0" fillId="0" borderId="0" xfId="0" applyNumberFormat="1" applyAlignment="1">
      <alignment wrapText="1"/>
    </xf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topLeftCell="AG1" workbookViewId="0">
      <selection activeCell="BC33" sqref="BC33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13.7109375" style="33" customWidth="1"/>
    <col min="12" max="12" width="13.140625" style="2" customWidth="1"/>
    <col min="13" max="13" width="8.425781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6</v>
      </c>
      <c r="B1" s="8" t="s">
        <v>7</v>
      </c>
      <c r="C1" s="27" t="s">
        <v>8</v>
      </c>
      <c r="D1" s="28" t="s">
        <v>0</v>
      </c>
      <c r="E1" s="28" t="s">
        <v>3</v>
      </c>
      <c r="F1" s="10" t="s">
        <v>54</v>
      </c>
      <c r="G1" s="27" t="s">
        <v>9</v>
      </c>
      <c r="H1" s="9" t="s">
        <v>10</v>
      </c>
      <c r="I1" s="26" t="s">
        <v>56</v>
      </c>
      <c r="J1" s="9" t="s">
        <v>11</v>
      </c>
      <c r="K1" s="26" t="s">
        <v>59</v>
      </c>
      <c r="L1" s="9" t="s">
        <v>12</v>
      </c>
      <c r="M1" s="9" t="s">
        <v>13</v>
      </c>
      <c r="N1" s="27" t="s">
        <v>14</v>
      </c>
      <c r="O1" s="27" t="s">
        <v>15</v>
      </c>
      <c r="P1" s="27" t="s">
        <v>61</v>
      </c>
      <c r="Q1" s="26" t="s">
        <v>57</v>
      </c>
      <c r="R1" s="11" t="s">
        <v>16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1</v>
      </c>
      <c r="X1" s="30" t="s">
        <v>21</v>
      </c>
      <c r="Y1" s="30" t="s">
        <v>22</v>
      </c>
      <c r="Z1" s="30" t="s">
        <v>23</v>
      </c>
      <c r="AA1" s="17" t="s">
        <v>24</v>
      </c>
      <c r="AB1" s="18" t="s">
        <v>25</v>
      </c>
      <c r="AC1" s="32" t="s">
        <v>26</v>
      </c>
      <c r="AD1" s="19" t="s">
        <v>27</v>
      </c>
      <c r="AE1" s="8" t="s">
        <v>28</v>
      </c>
      <c r="AF1" s="20" t="s">
        <v>29</v>
      </c>
      <c r="AG1" s="8" t="s">
        <v>30</v>
      </c>
      <c r="AH1" s="21" t="s">
        <v>31</v>
      </c>
      <c r="AI1" s="20" t="s">
        <v>32</v>
      </c>
      <c r="AJ1" s="20" t="s">
        <v>33</v>
      </c>
      <c r="AK1" s="21" t="s">
        <v>34</v>
      </c>
      <c r="AL1" s="20" t="s">
        <v>35</v>
      </c>
      <c r="AM1" s="21" t="s">
        <v>36</v>
      </c>
      <c r="AN1" s="20" t="s">
        <v>37</v>
      </c>
      <c r="AO1" s="21" t="s">
        <v>38</v>
      </c>
      <c r="AP1" s="20" t="s">
        <v>39</v>
      </c>
      <c r="AQ1" s="20" t="s">
        <v>40</v>
      </c>
      <c r="AR1" s="16" t="s">
        <v>41</v>
      </c>
      <c r="AS1" s="21" t="s">
        <v>42</v>
      </c>
      <c r="AT1" s="20" t="s">
        <v>43</v>
      </c>
      <c r="AU1" s="16" t="s">
        <v>44</v>
      </c>
      <c r="AV1" s="21" t="s">
        <v>45</v>
      </c>
      <c r="AW1" s="20" t="s">
        <v>46</v>
      </c>
      <c r="AX1" s="20" t="s">
        <v>47</v>
      </c>
      <c r="AY1" s="22" t="s">
        <v>48</v>
      </c>
      <c r="AZ1" s="23" t="s">
        <v>49</v>
      </c>
      <c r="BA1" s="24" t="s">
        <v>58</v>
      </c>
      <c r="BB1" s="23" t="s">
        <v>50</v>
      </c>
      <c r="BC1" s="25" t="s">
        <v>51</v>
      </c>
      <c r="BD1" s="23" t="s">
        <v>52</v>
      </c>
      <c r="BE1" s="18" t="s">
        <v>53</v>
      </c>
    </row>
    <row r="2" spans="1:57" s="54" customFormat="1">
      <c r="A2" s="35">
        <v>1</v>
      </c>
      <c r="B2" s="36"/>
      <c r="C2" s="36"/>
      <c r="D2" s="36" t="s">
        <v>5</v>
      </c>
      <c r="E2" s="36" t="s">
        <v>62</v>
      </c>
      <c r="F2" s="36" t="s">
        <v>4</v>
      </c>
      <c r="G2" s="37" t="s">
        <v>71</v>
      </c>
      <c r="H2" s="37" t="s">
        <v>72</v>
      </c>
      <c r="I2" s="37" t="s">
        <v>73</v>
      </c>
      <c r="J2" s="37" t="s">
        <v>74</v>
      </c>
      <c r="K2" s="38" t="s">
        <v>75</v>
      </c>
      <c r="L2" s="37" t="s">
        <v>63</v>
      </c>
      <c r="M2" s="37" t="s">
        <v>69</v>
      </c>
      <c r="N2" s="39" t="s">
        <v>83</v>
      </c>
      <c r="O2" s="40" t="s">
        <v>77</v>
      </c>
      <c r="P2" s="36"/>
      <c r="Q2" s="36" t="s">
        <v>55</v>
      </c>
      <c r="R2" s="41"/>
      <c r="S2" s="42">
        <v>7.8</v>
      </c>
      <c r="T2" s="43">
        <f>IF(ISERROR(R2/S2),"",R2/S2)</f>
        <v>0</v>
      </c>
      <c r="U2" s="44">
        <v>16</v>
      </c>
      <c r="V2" s="45"/>
      <c r="W2" s="36" t="s">
        <v>60</v>
      </c>
      <c r="X2" s="46">
        <v>43</v>
      </c>
      <c r="Y2" s="46">
        <v>64</v>
      </c>
      <c r="Z2" s="46">
        <v>34</v>
      </c>
      <c r="AA2" s="42"/>
      <c r="AB2" s="47">
        <v>4</v>
      </c>
      <c r="AC2" s="48">
        <f>IF(X2="","",X2*Y2*Z2/1000000)</f>
        <v>9.4E-2</v>
      </c>
      <c r="AD2" s="49">
        <f>IF(AB2="","",65/AC2*AB2)</f>
        <v>2766</v>
      </c>
      <c r="AE2" s="36">
        <v>3800</v>
      </c>
      <c r="AF2" s="50">
        <f>IF(ISERROR(AE2/AD2),"",AE2/AD2)</f>
        <v>1.37</v>
      </c>
      <c r="AG2" s="37" t="s">
        <v>76</v>
      </c>
      <c r="AH2" s="51">
        <v>0.17299999999999999</v>
      </c>
      <c r="AI2" s="50">
        <f>IF(ISERROR(U2*AH2),"",U2*AH2)</f>
        <v>2.77</v>
      </c>
      <c r="AJ2" s="50">
        <f>IF(ISERROR(U2+AF2+AI2),"",U2+AF2+AI2)</f>
        <v>20.14</v>
      </c>
      <c r="AK2" s="51">
        <v>0.05</v>
      </c>
      <c r="AL2" s="50">
        <f t="shared" ref="AL2:AL7" si="0">IF(ISERROR(BA2*AK2),"",BA2*AK2)</f>
        <v>2.3199999999999998</v>
      </c>
      <c r="AM2" s="51">
        <v>0.08</v>
      </c>
      <c r="AN2" s="50">
        <f t="shared" ref="AN2:AN7" si="1">IF(ISERROR(BA2*AM2),"",BA2*AM2)</f>
        <v>3.71</v>
      </c>
      <c r="AO2" s="51">
        <v>0.1</v>
      </c>
      <c r="AP2" s="50">
        <f t="shared" ref="AP2:AP7" si="2">IF(ISERROR(BA2*AO2),"",BA2*AO2)</f>
        <v>4.6399999999999997</v>
      </c>
      <c r="AQ2" s="50">
        <f>IF((BB2-BA2)&lt;2.5,2.5-(BB2-BA2),0)</f>
        <v>0.18</v>
      </c>
      <c r="AR2" s="36" t="s">
        <v>2</v>
      </c>
      <c r="AS2" s="51">
        <v>0.04</v>
      </c>
      <c r="AT2" s="50">
        <f t="shared" ref="AT2:AT7" si="3">IF(ISERROR(BA2*AS2),"",BA2*AS2)</f>
        <v>1.85</v>
      </c>
      <c r="AU2" s="36"/>
      <c r="AV2" s="51"/>
      <c r="AW2" s="50">
        <f>IF(ISERROR(BA2*AV2),"",BA2*AV2)</f>
        <v>0</v>
      </c>
      <c r="AX2" s="50">
        <f>IF(ISERROR(AL2+AN2+AP2+AQ2+AT2+AW2),"",AL2+AN2+AP2+AQ2+AT2+AW2)</f>
        <v>12.7</v>
      </c>
      <c r="AY2" s="50">
        <f t="shared" ref="AY2:AY7" si="4">IF(ISERROR(AJ2+AX2),"",AJ2+AX2)</f>
        <v>32.840000000000003</v>
      </c>
      <c r="AZ2" s="52">
        <f>IF(ISERROR((BA2-AY2)/BA2),"",(BA2-AY2)/BA2)</f>
        <v>0.29149999999999998</v>
      </c>
      <c r="BA2" s="56">
        <v>46.35</v>
      </c>
      <c r="BB2" s="57">
        <v>48.67</v>
      </c>
      <c r="BC2" s="34">
        <v>89.99</v>
      </c>
      <c r="BD2" s="52">
        <f>IF(ISERROR((BC2-BB2)/BC2),"",(BC2-BB2)/BC2)</f>
        <v>0.4592</v>
      </c>
      <c r="BE2" s="53"/>
    </row>
    <row r="3" spans="1:57" s="54" customFormat="1">
      <c r="A3" s="35">
        <v>2</v>
      </c>
      <c r="B3" s="36"/>
      <c r="C3" s="36"/>
      <c r="D3" s="36" t="s">
        <v>5</v>
      </c>
      <c r="E3" s="36" t="s">
        <v>62</v>
      </c>
      <c r="F3" s="36" t="s">
        <v>4</v>
      </c>
      <c r="G3" s="37" t="s">
        <v>71</v>
      </c>
      <c r="H3" s="37" t="s">
        <v>72</v>
      </c>
      <c r="I3" s="37" t="s">
        <v>70</v>
      </c>
      <c r="J3" s="37" t="s">
        <v>74</v>
      </c>
      <c r="K3" s="38" t="s">
        <v>75</v>
      </c>
      <c r="L3" s="37" t="s">
        <v>64</v>
      </c>
      <c r="M3" s="37" t="s">
        <v>69</v>
      </c>
      <c r="N3" s="39" t="s">
        <v>84</v>
      </c>
      <c r="O3" s="40" t="s">
        <v>78</v>
      </c>
      <c r="P3" s="36"/>
      <c r="Q3" s="36" t="s">
        <v>55</v>
      </c>
      <c r="R3" s="41"/>
      <c r="S3" s="42">
        <v>7.8</v>
      </c>
      <c r="T3" s="43">
        <f t="shared" ref="T3:T7" si="5">IF(ISERROR(R3/S3),"",R3/S3)</f>
        <v>0</v>
      </c>
      <c r="U3" s="44">
        <v>17.22</v>
      </c>
      <c r="V3" s="45"/>
      <c r="W3" s="36" t="s">
        <v>60</v>
      </c>
      <c r="X3" s="46">
        <v>43</v>
      </c>
      <c r="Y3" s="46">
        <v>64</v>
      </c>
      <c r="Z3" s="46">
        <v>34</v>
      </c>
      <c r="AA3" s="42"/>
      <c r="AB3" s="47">
        <v>4</v>
      </c>
      <c r="AC3" s="48">
        <f t="shared" ref="AC3:AC7" si="6">IF(X3="","",X3*Y3*Z3/1000000)</f>
        <v>9.4E-2</v>
      </c>
      <c r="AD3" s="49">
        <f t="shared" ref="AD3:AD7" si="7">IF(AB3="","",65/AC3*AB3)</f>
        <v>2766</v>
      </c>
      <c r="AE3" s="36">
        <v>3800</v>
      </c>
      <c r="AF3" s="50">
        <f t="shared" ref="AF3:AF7" si="8">IF(ISERROR(AE3/AD3),"",AE3/AD3)</f>
        <v>1.37</v>
      </c>
      <c r="AG3" s="37" t="s">
        <v>76</v>
      </c>
      <c r="AH3" s="51">
        <v>0.17299999999999999</v>
      </c>
      <c r="AI3" s="50">
        <f t="shared" ref="AI3:AI7" si="9">IF(ISERROR(U3*AH3),"",U3*AH3)</f>
        <v>2.98</v>
      </c>
      <c r="AJ3" s="50">
        <f t="shared" ref="AJ3:AJ7" si="10">IF(ISERROR(U3+AF3+AI3),"",U3+AF3+AI3)</f>
        <v>21.57</v>
      </c>
      <c r="AK3" s="51">
        <v>0.05</v>
      </c>
      <c r="AL3" s="50">
        <f t="shared" si="0"/>
        <v>2.1800000000000002</v>
      </c>
      <c r="AM3" s="51">
        <v>0.08</v>
      </c>
      <c r="AN3" s="50">
        <f t="shared" si="1"/>
        <v>3.49</v>
      </c>
      <c r="AO3" s="51">
        <v>0.1</v>
      </c>
      <c r="AP3" s="50">
        <f t="shared" si="2"/>
        <v>4.3600000000000003</v>
      </c>
      <c r="AQ3" s="50">
        <f t="shared" ref="AQ3:AQ7" si="11">IF((BB3-BA3)&lt;2.5,2.5-(BB3-BA3),0)</f>
        <v>0.32</v>
      </c>
      <c r="AR3" s="36" t="s">
        <v>2</v>
      </c>
      <c r="AS3" s="51">
        <v>0.04</v>
      </c>
      <c r="AT3" s="50">
        <f t="shared" si="3"/>
        <v>1.74</v>
      </c>
      <c r="AU3" s="36"/>
      <c r="AV3" s="51"/>
      <c r="AW3" s="50">
        <f t="shared" ref="AW3:AW7" si="12">IF(ISERROR(BA3*AV3),"",BA3*AV3)</f>
        <v>0</v>
      </c>
      <c r="AX3" s="50">
        <f t="shared" ref="AX3:AX7" si="13">IF(ISERROR(AL3+AN3+AP3+AQ3+AT3+AW3),"",AL3+AN3+AP3+AQ3+AT3+AW3)</f>
        <v>12.09</v>
      </c>
      <c r="AY3" s="50">
        <f t="shared" si="4"/>
        <v>33.659999999999997</v>
      </c>
      <c r="AZ3" s="52">
        <f t="shared" ref="AZ3:AZ7" si="14">IF(ISERROR((BA3-AY3)/BA3),"",(BA3-AY3)/BA3)</f>
        <v>0.22750000000000001</v>
      </c>
      <c r="BA3" s="56">
        <v>43.57</v>
      </c>
      <c r="BB3" s="57">
        <v>45.75</v>
      </c>
      <c r="BC3" s="34">
        <v>94.99</v>
      </c>
      <c r="BD3" s="52">
        <f t="shared" ref="BD3:BD7" si="15">IF(ISERROR((BC3-BB3)/BC3),"",(BC3-BB3)/BC3)</f>
        <v>0.51839999999999997</v>
      </c>
      <c r="BE3" s="53"/>
    </row>
    <row r="4" spans="1:57" s="54" customFormat="1">
      <c r="A4" s="35">
        <v>3</v>
      </c>
      <c r="B4" s="36"/>
      <c r="C4" s="36"/>
      <c r="D4" s="36" t="s">
        <v>5</v>
      </c>
      <c r="E4" s="36" t="s">
        <v>62</v>
      </c>
      <c r="F4" s="36" t="s">
        <v>4</v>
      </c>
      <c r="G4" s="37" t="s">
        <v>71</v>
      </c>
      <c r="H4" s="37" t="s">
        <v>72</v>
      </c>
      <c r="I4" s="37" t="s">
        <v>70</v>
      </c>
      <c r="J4" s="37" t="s">
        <v>74</v>
      </c>
      <c r="K4" s="38" t="s">
        <v>75</v>
      </c>
      <c r="L4" s="37" t="s">
        <v>65</v>
      </c>
      <c r="M4" s="37" t="s">
        <v>69</v>
      </c>
      <c r="N4" s="39" t="s">
        <v>85</v>
      </c>
      <c r="O4" s="40" t="s">
        <v>79</v>
      </c>
      <c r="P4" s="36"/>
      <c r="Q4" s="36" t="s">
        <v>55</v>
      </c>
      <c r="R4" s="41"/>
      <c r="S4" s="42">
        <v>7.8</v>
      </c>
      <c r="T4" s="43">
        <f t="shared" si="5"/>
        <v>0</v>
      </c>
      <c r="U4" s="44">
        <v>18.399999999999999</v>
      </c>
      <c r="V4" s="45"/>
      <c r="W4" s="36" t="s">
        <v>60</v>
      </c>
      <c r="X4" s="46">
        <v>43</v>
      </c>
      <c r="Y4" s="46">
        <v>64</v>
      </c>
      <c r="Z4" s="46">
        <v>34</v>
      </c>
      <c r="AA4" s="42"/>
      <c r="AB4" s="47">
        <v>4</v>
      </c>
      <c r="AC4" s="48">
        <f t="shared" si="6"/>
        <v>9.4E-2</v>
      </c>
      <c r="AD4" s="49">
        <f t="shared" si="7"/>
        <v>2766</v>
      </c>
      <c r="AE4" s="36">
        <v>3800</v>
      </c>
      <c r="AF4" s="50">
        <f t="shared" si="8"/>
        <v>1.37</v>
      </c>
      <c r="AG4" s="37" t="s">
        <v>76</v>
      </c>
      <c r="AH4" s="51">
        <v>0.17299999999999999</v>
      </c>
      <c r="AI4" s="50">
        <f t="shared" si="9"/>
        <v>3.18</v>
      </c>
      <c r="AJ4" s="50">
        <f t="shared" si="10"/>
        <v>22.95</v>
      </c>
      <c r="AK4" s="51">
        <v>0.05</v>
      </c>
      <c r="AL4" s="50">
        <f t="shared" si="0"/>
        <v>2.44</v>
      </c>
      <c r="AM4" s="51">
        <v>0.08</v>
      </c>
      <c r="AN4" s="50">
        <f t="shared" si="1"/>
        <v>3.91</v>
      </c>
      <c r="AO4" s="51">
        <v>0.1</v>
      </c>
      <c r="AP4" s="50">
        <f t="shared" si="2"/>
        <v>4.88</v>
      </c>
      <c r="AQ4" s="50">
        <f t="shared" si="11"/>
        <v>0.06</v>
      </c>
      <c r="AR4" s="36" t="s">
        <v>2</v>
      </c>
      <c r="AS4" s="51">
        <v>0.04</v>
      </c>
      <c r="AT4" s="50">
        <f t="shared" si="3"/>
        <v>1.95</v>
      </c>
      <c r="AU4" s="36"/>
      <c r="AV4" s="51"/>
      <c r="AW4" s="50">
        <f t="shared" si="12"/>
        <v>0</v>
      </c>
      <c r="AX4" s="50">
        <f t="shared" si="13"/>
        <v>13.24</v>
      </c>
      <c r="AY4" s="50">
        <f t="shared" si="4"/>
        <v>36.19</v>
      </c>
      <c r="AZ4" s="52">
        <f t="shared" si="14"/>
        <v>0.25900000000000001</v>
      </c>
      <c r="BA4" s="56">
        <v>48.84</v>
      </c>
      <c r="BB4" s="57">
        <v>51.28</v>
      </c>
      <c r="BC4" s="56">
        <v>104.99</v>
      </c>
      <c r="BD4" s="52">
        <f t="shared" si="15"/>
        <v>0.51160000000000005</v>
      </c>
      <c r="BE4" s="53"/>
    </row>
    <row r="5" spans="1:57" s="54" customFormat="1">
      <c r="A5" s="35">
        <v>4</v>
      </c>
      <c r="B5" s="36"/>
      <c r="C5" s="36"/>
      <c r="D5" s="36" t="s">
        <v>5</v>
      </c>
      <c r="E5" s="36" t="s">
        <v>62</v>
      </c>
      <c r="F5" s="36" t="s">
        <v>4</v>
      </c>
      <c r="G5" s="37" t="s">
        <v>71</v>
      </c>
      <c r="H5" s="37" t="s">
        <v>72</v>
      </c>
      <c r="I5" s="37" t="s">
        <v>70</v>
      </c>
      <c r="J5" s="37" t="s">
        <v>74</v>
      </c>
      <c r="K5" s="38" t="s">
        <v>75</v>
      </c>
      <c r="L5" s="36" t="s">
        <v>66</v>
      </c>
      <c r="M5" s="37" t="s">
        <v>69</v>
      </c>
      <c r="N5" s="39" t="s">
        <v>86</v>
      </c>
      <c r="O5" s="40" t="s">
        <v>80</v>
      </c>
      <c r="P5" s="36"/>
      <c r="Q5" s="36" t="s">
        <v>55</v>
      </c>
      <c r="R5" s="41"/>
      <c r="S5" s="42">
        <v>7.8</v>
      </c>
      <c r="T5" s="43">
        <f t="shared" si="5"/>
        <v>0</v>
      </c>
      <c r="U5" s="44">
        <v>26.82</v>
      </c>
      <c r="V5" s="55"/>
      <c r="W5" s="36" t="s">
        <v>60</v>
      </c>
      <c r="X5" s="46">
        <v>43</v>
      </c>
      <c r="Y5" s="46">
        <v>64</v>
      </c>
      <c r="Z5" s="46">
        <v>36</v>
      </c>
      <c r="AA5" s="42"/>
      <c r="AB5" s="47">
        <v>4</v>
      </c>
      <c r="AC5" s="48">
        <f t="shared" si="6"/>
        <v>9.9000000000000005E-2</v>
      </c>
      <c r="AD5" s="49">
        <f t="shared" si="7"/>
        <v>2626</v>
      </c>
      <c r="AE5" s="36"/>
      <c r="AF5" s="50">
        <f t="shared" si="8"/>
        <v>0</v>
      </c>
      <c r="AG5" s="37" t="s">
        <v>76</v>
      </c>
      <c r="AH5" s="51">
        <v>0.17299999999999999</v>
      </c>
      <c r="AI5" s="50">
        <f t="shared" si="9"/>
        <v>4.6399999999999997</v>
      </c>
      <c r="AJ5" s="50">
        <f t="shared" si="10"/>
        <v>31.46</v>
      </c>
      <c r="AK5" s="51">
        <v>0.05</v>
      </c>
      <c r="AL5" s="50">
        <f t="shared" si="0"/>
        <v>3.66</v>
      </c>
      <c r="AM5" s="51">
        <v>0.08</v>
      </c>
      <c r="AN5" s="50">
        <f t="shared" si="1"/>
        <v>5.86</v>
      </c>
      <c r="AO5" s="51">
        <v>0.1</v>
      </c>
      <c r="AP5" s="50">
        <f t="shared" si="2"/>
        <v>7.32</v>
      </c>
      <c r="AQ5" s="50">
        <f t="shared" si="11"/>
        <v>0</v>
      </c>
      <c r="AR5" s="36" t="s">
        <v>2</v>
      </c>
      <c r="AS5" s="51">
        <v>0.04</v>
      </c>
      <c r="AT5" s="50">
        <f t="shared" si="3"/>
        <v>2.93</v>
      </c>
      <c r="AU5" s="36"/>
      <c r="AV5" s="51"/>
      <c r="AW5" s="50">
        <f t="shared" si="12"/>
        <v>0</v>
      </c>
      <c r="AX5" s="50">
        <f t="shared" si="13"/>
        <v>19.77</v>
      </c>
      <c r="AY5" s="50">
        <f t="shared" si="4"/>
        <v>51.23</v>
      </c>
      <c r="AZ5" s="52">
        <f t="shared" si="14"/>
        <v>0.3</v>
      </c>
      <c r="BA5" s="56">
        <v>73.19</v>
      </c>
      <c r="BB5" s="57">
        <v>76.849999999999994</v>
      </c>
      <c r="BC5" s="56">
        <v>139.99</v>
      </c>
      <c r="BD5" s="52">
        <f t="shared" si="15"/>
        <v>0.45100000000000001</v>
      </c>
      <c r="BE5" s="53"/>
    </row>
    <row r="6" spans="1:57" s="54" customFormat="1">
      <c r="A6" s="35">
        <v>5</v>
      </c>
      <c r="B6" s="36"/>
      <c r="C6" s="36"/>
      <c r="D6" s="36" t="s">
        <v>5</v>
      </c>
      <c r="E6" s="36" t="s">
        <v>62</v>
      </c>
      <c r="F6" s="36" t="s">
        <v>4</v>
      </c>
      <c r="G6" s="37" t="s">
        <v>71</v>
      </c>
      <c r="H6" s="37" t="s">
        <v>72</v>
      </c>
      <c r="I6" s="37" t="s">
        <v>70</v>
      </c>
      <c r="J6" s="37" t="s">
        <v>74</v>
      </c>
      <c r="K6" s="38" t="s">
        <v>75</v>
      </c>
      <c r="L6" s="36" t="s">
        <v>67</v>
      </c>
      <c r="M6" s="37" t="s">
        <v>69</v>
      </c>
      <c r="N6" s="39" t="s">
        <v>87</v>
      </c>
      <c r="O6" s="40" t="s">
        <v>81</v>
      </c>
      <c r="P6" s="36"/>
      <c r="Q6" s="36" t="s">
        <v>55</v>
      </c>
      <c r="R6" s="41"/>
      <c r="S6" s="42">
        <v>7.8</v>
      </c>
      <c r="T6" s="43">
        <f t="shared" si="5"/>
        <v>0</v>
      </c>
      <c r="U6" s="44">
        <v>27.26</v>
      </c>
      <c r="V6" s="55"/>
      <c r="W6" s="36" t="s">
        <v>60</v>
      </c>
      <c r="X6" s="46">
        <v>43</v>
      </c>
      <c r="Y6" s="46">
        <v>64</v>
      </c>
      <c r="Z6" s="46">
        <v>36</v>
      </c>
      <c r="AA6" s="42"/>
      <c r="AB6" s="47">
        <v>4</v>
      </c>
      <c r="AC6" s="48">
        <f t="shared" si="6"/>
        <v>9.9000000000000005E-2</v>
      </c>
      <c r="AD6" s="49">
        <f t="shared" si="7"/>
        <v>2626</v>
      </c>
      <c r="AE6" s="36"/>
      <c r="AF6" s="50">
        <f t="shared" si="8"/>
        <v>0</v>
      </c>
      <c r="AG6" s="37" t="s">
        <v>76</v>
      </c>
      <c r="AH6" s="51">
        <v>0.17299999999999999</v>
      </c>
      <c r="AI6" s="50">
        <f t="shared" si="9"/>
        <v>4.72</v>
      </c>
      <c r="AJ6" s="50">
        <f t="shared" si="10"/>
        <v>31.98</v>
      </c>
      <c r="AK6" s="51">
        <v>0.05</v>
      </c>
      <c r="AL6" s="50">
        <f t="shared" si="0"/>
        <v>3.95</v>
      </c>
      <c r="AM6" s="51">
        <v>0.08</v>
      </c>
      <c r="AN6" s="50">
        <f t="shared" si="1"/>
        <v>6.32</v>
      </c>
      <c r="AO6" s="51">
        <v>0.1</v>
      </c>
      <c r="AP6" s="50">
        <f t="shared" si="2"/>
        <v>7.91</v>
      </c>
      <c r="AQ6" s="50">
        <f t="shared" si="11"/>
        <v>0</v>
      </c>
      <c r="AR6" s="36" t="s">
        <v>2</v>
      </c>
      <c r="AS6" s="51">
        <v>0.04</v>
      </c>
      <c r="AT6" s="50">
        <f t="shared" si="3"/>
        <v>3.16</v>
      </c>
      <c r="AU6" s="36"/>
      <c r="AV6" s="51"/>
      <c r="AW6" s="50">
        <f t="shared" si="12"/>
        <v>0</v>
      </c>
      <c r="AX6" s="50">
        <f t="shared" si="13"/>
        <v>21.34</v>
      </c>
      <c r="AY6" s="50">
        <f t="shared" si="4"/>
        <v>53.32</v>
      </c>
      <c r="AZ6" s="52">
        <f t="shared" si="14"/>
        <v>0.3256</v>
      </c>
      <c r="BA6" s="56">
        <v>79.06</v>
      </c>
      <c r="BB6" s="57">
        <v>83.01</v>
      </c>
      <c r="BC6" s="56">
        <v>149.99</v>
      </c>
      <c r="BD6" s="52">
        <f t="shared" si="15"/>
        <v>0.4466</v>
      </c>
      <c r="BE6" s="53"/>
    </row>
    <row r="7" spans="1:57" s="54" customFormat="1">
      <c r="A7" s="35">
        <v>6</v>
      </c>
      <c r="B7" s="36"/>
      <c r="C7" s="36"/>
      <c r="D7" s="36" t="s">
        <v>5</v>
      </c>
      <c r="E7" s="36" t="s">
        <v>62</v>
      </c>
      <c r="F7" s="36" t="s">
        <v>4</v>
      </c>
      <c r="G7" s="37" t="s">
        <v>71</v>
      </c>
      <c r="H7" s="37" t="s">
        <v>72</v>
      </c>
      <c r="I7" s="37" t="s">
        <v>70</v>
      </c>
      <c r="J7" s="37" t="s">
        <v>74</v>
      </c>
      <c r="K7" s="38" t="s">
        <v>75</v>
      </c>
      <c r="L7" s="36" t="s">
        <v>68</v>
      </c>
      <c r="M7" s="37" t="s">
        <v>69</v>
      </c>
      <c r="N7" s="39" t="s">
        <v>88</v>
      </c>
      <c r="O7" s="40" t="s">
        <v>82</v>
      </c>
      <c r="P7" s="36"/>
      <c r="Q7" s="36" t="s">
        <v>55</v>
      </c>
      <c r="R7" s="41"/>
      <c r="S7" s="42">
        <v>7.8</v>
      </c>
      <c r="T7" s="43">
        <f t="shared" si="5"/>
        <v>0</v>
      </c>
      <c r="U7" s="44">
        <v>29.5</v>
      </c>
      <c r="V7" s="55"/>
      <c r="W7" s="36" t="s">
        <v>60</v>
      </c>
      <c r="X7" s="46">
        <v>43</v>
      </c>
      <c r="Y7" s="46">
        <v>64</v>
      </c>
      <c r="Z7" s="46">
        <v>36</v>
      </c>
      <c r="AA7" s="42"/>
      <c r="AB7" s="47">
        <v>4</v>
      </c>
      <c r="AC7" s="48">
        <f t="shared" si="6"/>
        <v>9.9000000000000005E-2</v>
      </c>
      <c r="AD7" s="49">
        <f t="shared" si="7"/>
        <v>2626</v>
      </c>
      <c r="AE7" s="36"/>
      <c r="AF7" s="50">
        <f t="shared" si="8"/>
        <v>0</v>
      </c>
      <c r="AG7" s="37" t="s">
        <v>76</v>
      </c>
      <c r="AH7" s="51">
        <v>0.17299999999999999</v>
      </c>
      <c r="AI7" s="50">
        <f t="shared" si="9"/>
        <v>5.0999999999999996</v>
      </c>
      <c r="AJ7" s="50">
        <f t="shared" si="10"/>
        <v>34.6</v>
      </c>
      <c r="AK7" s="51">
        <v>0.05</v>
      </c>
      <c r="AL7" s="50">
        <f t="shared" si="0"/>
        <v>3.95</v>
      </c>
      <c r="AM7" s="51">
        <v>0.08</v>
      </c>
      <c r="AN7" s="50">
        <f t="shared" si="1"/>
        <v>6.32</v>
      </c>
      <c r="AO7" s="51">
        <v>0.1</v>
      </c>
      <c r="AP7" s="50">
        <f t="shared" si="2"/>
        <v>7.9</v>
      </c>
      <c r="AQ7" s="50">
        <f t="shared" si="11"/>
        <v>0</v>
      </c>
      <c r="AR7" s="36" t="s">
        <v>2</v>
      </c>
      <c r="AS7" s="51">
        <v>0.04</v>
      </c>
      <c r="AT7" s="50">
        <f t="shared" si="3"/>
        <v>3.16</v>
      </c>
      <c r="AU7" s="36"/>
      <c r="AV7" s="51"/>
      <c r="AW7" s="50">
        <f t="shared" si="12"/>
        <v>0</v>
      </c>
      <c r="AX7" s="50">
        <f t="shared" si="13"/>
        <v>21.33</v>
      </c>
      <c r="AY7" s="50">
        <f t="shared" si="4"/>
        <v>55.93</v>
      </c>
      <c r="AZ7" s="52">
        <f t="shared" si="14"/>
        <v>0.29189999999999999</v>
      </c>
      <c r="BA7" s="56">
        <v>78.989999999999995</v>
      </c>
      <c r="BB7" s="57">
        <v>82.94</v>
      </c>
      <c r="BC7" s="56">
        <v>149.99</v>
      </c>
      <c r="BD7" s="52">
        <f t="shared" si="15"/>
        <v>0.44700000000000001</v>
      </c>
      <c r="BE7" s="53"/>
    </row>
    <row r="8" spans="1:57">
      <c r="BC8" s="58"/>
    </row>
  </sheetData>
  <sheetProtection insertRows="0" deleteRows="0" sort="0"/>
  <protectedRanges>
    <protectedRange sqref="BA1 L8:BB248 L2:BE7 A2:J248" name="Range1"/>
    <protectedRange sqref="K2:K253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2026-04-03T05:07:10Z</dcterms:modified>
</cp:coreProperties>
</file>