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36C7429-B043-4B9A-9A93-81C1280B8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5" l="1"/>
  <c r="AT6" i="5"/>
  <c r="AP6" i="5" s="1"/>
  <c r="AE6" i="5"/>
  <c r="AF6" i="5" s="1"/>
  <c r="AH6" i="5" s="1"/>
  <c r="AK6" i="5" l="1"/>
  <c r="AY6" i="5"/>
  <c r="AM6" i="5"/>
  <c r="AQ6" i="5" s="1"/>
  <c r="AR6" i="5" s="1"/>
  <c r="AX6" i="5" s="1"/>
  <c r="AY5" i="5"/>
  <c r="AS6" i="5" l="1"/>
  <c r="AY3" i="5" l="1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E2" i="5"/>
  <c r="AF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<sst xmlns="http://schemas.openxmlformats.org/spreadsheetml/2006/main" count="125" uniqueCount="78">
  <si>
    <t>Brand</t>
  </si>
  <si>
    <t>Package Type</t>
  </si>
  <si>
    <t>Licensor</t>
  </si>
  <si>
    <t>Normal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</si>
  <si>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</si>
  <si>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</si>
  <si>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</si>
  <si>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</si>
  <si>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</si>
  <si>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</si>
  <si>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</si>
  <si>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</si>
  <si>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</si>
  <si>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</si>
  <si>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</si>
  <si>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</si>
  <si>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</si>
  <si>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</si>
  <si>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</si>
  <si>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</si>
  <si>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</si>
  <si>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</si>
  <si>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</si>
  <si>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</si>
  <si>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</si>
  <si>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</si>
  <si>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</si>
  <si>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</si>
  <si>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</si>
  <si>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</si>
  <si>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</si>
  <si>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</si>
  <si>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</si>
  <si>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</si>
  <si>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</si>
  <si>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</si>
  <si>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</si>
  <si>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</si>
  <si>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</si>
  <si>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</si>
  <si>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</si>
  <si>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</si>
  <si>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</si>
  <si>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</si>
  <si>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</si>
  <si>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</si>
  <si>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</si>
  <si>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Carton</t>
  </si>
  <si>
    <t>Description-Short</t>
  </si>
  <si>
    <t>Unit of Measure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</si>
  <si>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</si>
  <si>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</si>
  <si>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</si>
  <si>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</si>
  <si>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</si>
  <si>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</si>
  <si>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</si>
  <si>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8" type="noConversion"/>
  </si>
  <si>
    <t>Merry Moments</t>
  </si>
  <si>
    <t>BOTANIC FOULARD</t>
    <phoneticPr fontId="8" type="noConversion"/>
  </si>
  <si>
    <t>PATCH SNOWFLAKE</t>
    <phoneticPr fontId="8" type="noConversion"/>
  </si>
  <si>
    <t>Red</t>
    <phoneticPr fontId="8" type="noConversion"/>
  </si>
  <si>
    <t>Grey</t>
    <phoneticPr fontId="8" type="noConversion"/>
  </si>
  <si>
    <t>3PCS Holiday Quilt</t>
    <phoneticPr fontId="8" type="noConversion"/>
  </si>
  <si>
    <t>Coverlet-Matelassé, 100%polyester, around 400gsm with 85GSM MF piping;
Sham-Matelassé, 100%polyester, around 400gsm front, 85gsm MF reverse</t>
    <phoneticPr fontId="8" type="noConversion"/>
  </si>
  <si>
    <t>Foulard&amp;Snowflake</t>
    <phoneticPr fontId="8" type="noConversion"/>
  </si>
  <si>
    <t>4069366133858</t>
    <phoneticPr fontId="8" type="noConversion"/>
  </si>
  <si>
    <t>4069366133988</t>
    <phoneticPr fontId="8" type="noConversion"/>
  </si>
  <si>
    <t>4069366133971</t>
    <phoneticPr fontId="8" type="noConversion"/>
  </si>
  <si>
    <t>4069366133995</t>
    <phoneticPr fontId="8" type="noConversion"/>
  </si>
  <si>
    <t>ALDI14-1958</t>
    <phoneticPr fontId="8" type="noConversion"/>
  </si>
  <si>
    <t>ALDI14-1959</t>
  </si>
  <si>
    <t>ALDI14-1960</t>
  </si>
  <si>
    <t>ALDI14-1961</t>
  </si>
  <si>
    <t>ALDI90-1962</t>
    <phoneticPr fontId="8" type="noConversion"/>
  </si>
  <si>
    <t>Queen:
Quilt:90x90"
Sham:20x28"#2</t>
  </si>
  <si>
    <t>King:
Quilt:104x96"
Sham:20x36"#2</t>
  </si>
  <si>
    <t>Queen:
Quilt:90x90"
Sham:20x28"#2  
King:
Quilt:104x96"
Sham:20x36"#2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</si>
</sst>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9" fillId="8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177" fontId="2" fillId="2" borderId="1" xfId="5" applyNumberFormat="1" applyFont="1" applyFill="1" applyBorder="1" applyAlignment="1">
      <alignment wrapText="1"/>
    </xf>
    <xf numFmtId="10" fontId="2" fillId="2" borderId="1" xfId="6" applyNumberFormat="1" applyFont="1" applyFill="1" applyBorder="1" applyAlignment="1">
      <alignment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topLeftCell="K5" zoomScale="115" zoomScaleNormal="115" workbookViewId="0">
      <selection activeCell="K7" sqref="A7:XFD178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20.285156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45</v>
      </c>
      <c r="G1" s="39" t="s">
        <v>8</v>
      </c>
      <c r="H1" s="12" t="s">
        <v>9</v>
      </c>
      <c r="I1" s="12" t="s">
        <v>48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 x14ac:dyDescent="0.25">
      <c r="A2" s="29">
        <v>1</v>
      </c>
      <c r="B2" s="30"/>
      <c r="C2" s="30"/>
      <c r="D2" s="30" t="s">
        <v>58</v>
      </c>
      <c r="E2" s="30"/>
      <c r="F2" s="30" t="s">
        <v>4</v>
      </c>
      <c r="G2" s="30" t="s">
        <v>59</v>
      </c>
      <c r="H2" s="30" t="s">
        <v>63</v>
      </c>
      <c r="I2" s="30" t="s">
        <v>63</v>
      </c>
      <c r="J2" s="30" t="s">
        <v>64</v>
      </c>
      <c r="K2" s="30" t="s">
        <v>64</v>
      </c>
      <c r="L2" s="51" t="s">
        <v>75</v>
      </c>
      <c r="M2" s="30" t="s">
        <v>61</v>
      </c>
      <c r="N2" s="30"/>
      <c r="O2" s="50">
        <v>750694</v>
      </c>
      <c r="P2" s="50">
        <v>750694</v>
      </c>
      <c r="Q2" s="52" t="s">
        <v>70</v>
      </c>
      <c r="R2" s="50" t="s">
        <v>66</v>
      </c>
      <c r="S2" s="30" t="s">
        <v>46</v>
      </c>
      <c r="T2" s="31"/>
      <c r="U2" s="32">
        <v>7.8</v>
      </c>
      <c r="V2" s="33">
        <v>14.42</v>
      </c>
      <c r="W2" s="34">
        <v>14.42</v>
      </c>
      <c r="X2" s="9"/>
      <c r="Y2" s="30" t="s">
        <v>3</v>
      </c>
      <c r="Z2" s="43">
        <v>39</v>
      </c>
      <c r="AA2" s="43">
        <v>46</v>
      </c>
      <c r="AB2" s="43">
        <v>74</v>
      </c>
      <c r="AC2" s="32">
        <v>2</v>
      </c>
      <c r="AD2" s="10">
        <v>4</v>
      </c>
      <c r="AE2" s="46">
        <f>IF(Z2="","",Z2*AA2*AB2/1000000)</f>
        <v>0.13300000000000001</v>
      </c>
      <c r="AF2" s="35">
        <f>IF(AD2="","",65/AE2*AD2)</f>
        <v>1955</v>
      </c>
      <c r="AG2" s="30"/>
      <c r="AH2" s="36"/>
      <c r="AI2" s="30" t="s">
        <v>57</v>
      </c>
      <c r="AJ2" s="37">
        <v>0.22800000000000001</v>
      </c>
      <c r="AK2" s="36">
        <f>IF(ISERROR(W2*AJ2),"",W2*AJ2)</f>
        <v>3.29</v>
      </c>
      <c r="AL2" s="37">
        <v>0.01</v>
      </c>
      <c r="AM2" s="36">
        <f>IF(ISERROR(AT2*AL2),"",AT2*AL2)</f>
        <v>0.15</v>
      </c>
      <c r="AN2" s="30"/>
      <c r="AO2" s="37"/>
      <c r="AP2" s="36">
        <f>IF(ISERROR(AT2*AO2),"",AT2*AO2)</f>
        <v>0</v>
      </c>
      <c r="AQ2" s="36">
        <f>IF(ISERROR(AM2+AP2),"",AM2+AP2)</f>
        <v>0.15</v>
      </c>
      <c r="AR2" s="36">
        <f>IF(ISERROR(W2+AQ2),"",W2+AQ2)</f>
        <v>14.57</v>
      </c>
      <c r="AS2" s="38">
        <f>IF(ISERROR((AT2-AR2)/AT2),"",(AT2-AR2)/AT2)</f>
        <v>4.3299999999999998E-2</v>
      </c>
      <c r="AT2" s="36">
        <v>15.23</v>
      </c>
      <c r="AU2" s="36">
        <v>15.23</v>
      </c>
      <c r="AV2" s="9" t="s">
        <v>50</v>
      </c>
      <c r="AW2" s="10">
        <v>4430</v>
      </c>
      <c r="AX2" s="36">
        <f>IF(ISERROR(AR2*AW2),"",AR2*AW2)</f>
        <v>64545.1</v>
      </c>
      <c r="AY2" s="36">
        <f>IF(ISERROR(AT2*AW2),"",AT2*AW2)</f>
        <v>67468.899999999994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58</v>
      </c>
      <c r="E3" s="30"/>
      <c r="F3" s="30" t="s">
        <v>4</v>
      </c>
      <c r="G3" s="30" t="s">
        <v>59</v>
      </c>
      <c r="H3" s="30" t="s">
        <v>63</v>
      </c>
      <c r="I3" s="30" t="s">
        <v>63</v>
      </c>
      <c r="J3" s="30" t="s">
        <v>64</v>
      </c>
      <c r="K3" s="30" t="s">
        <v>64</v>
      </c>
      <c r="L3" s="51" t="s">
        <v>76</v>
      </c>
      <c r="M3" s="30" t="s">
        <v>61</v>
      </c>
      <c r="N3" s="30"/>
      <c r="O3" s="50">
        <v>750694</v>
      </c>
      <c r="P3" s="50">
        <v>750694</v>
      </c>
      <c r="Q3" s="52" t="s">
        <v>71</v>
      </c>
      <c r="R3" s="50" t="s">
        <v>67</v>
      </c>
      <c r="S3" s="30" t="s">
        <v>46</v>
      </c>
      <c r="T3" s="31"/>
      <c r="U3" s="32">
        <v>7.8</v>
      </c>
      <c r="V3" s="33">
        <v>16.07</v>
      </c>
      <c r="W3" s="34">
        <v>16.07</v>
      </c>
      <c r="X3" s="9"/>
      <c r="Y3" s="30" t="s">
        <v>3</v>
      </c>
      <c r="Z3" s="43">
        <v>39</v>
      </c>
      <c r="AA3" s="43">
        <v>46</v>
      </c>
      <c r="AB3" s="43">
        <v>74</v>
      </c>
      <c r="AC3" s="32">
        <v>2</v>
      </c>
      <c r="AD3" s="10">
        <v>4</v>
      </c>
      <c r="AE3" s="46">
        <f t="shared" ref="AE3:AE5" si="0">IF(Z3="","",Z3*AA3*AB3/1000000)</f>
        <v>0.13300000000000001</v>
      </c>
      <c r="AF3" s="35">
        <f t="shared" ref="AF3:AF5" si="1">IF(AD3="","",65/AE3*AD3)</f>
        <v>1955</v>
      </c>
      <c r="AG3" s="30"/>
      <c r="AH3" s="36"/>
      <c r="AI3" s="30" t="s">
        <v>56</v>
      </c>
      <c r="AJ3" s="37">
        <v>0.22800000000000001</v>
      </c>
      <c r="AK3" s="36">
        <f>IF(ISERROR(W3*AJ3),"",W3*AJ3)</f>
        <v>3.66</v>
      </c>
      <c r="AL3" s="37">
        <v>0.01</v>
      </c>
      <c r="AM3" s="36">
        <f t="shared" ref="AM3:AM5" si="2">IF(ISERROR(AT3*AL3),"",AT3*AL3)</f>
        <v>0.18</v>
      </c>
      <c r="AN3" s="30"/>
      <c r="AO3" s="37"/>
      <c r="AP3" s="36">
        <f t="shared" ref="AP3:AP5" si="3">IF(ISERROR(AT3*AO3),"",AT3*AO3)</f>
        <v>0</v>
      </c>
      <c r="AQ3" s="36">
        <f t="shared" ref="AQ3:AQ5" si="4">IF(ISERROR(AM3+AP3),"",AM3+AP3)</f>
        <v>0.18</v>
      </c>
      <c r="AR3" s="36">
        <f t="shared" ref="AR3:AR5" si="5">IF(ISERROR(W3+AQ3),"",W3+AQ3)</f>
        <v>16.25</v>
      </c>
      <c r="AS3" s="38">
        <f t="shared" ref="AS3:AS5" si="6">IF(ISERROR((AT3-AR3)/AT3),"",(AT3-AR3)/AT3)</f>
        <v>8.9599999999999999E-2</v>
      </c>
      <c r="AT3" s="36">
        <v>17.850000000000001</v>
      </c>
      <c r="AU3" s="36">
        <v>17.850000000000001</v>
      </c>
      <c r="AV3" s="9" t="s">
        <v>50</v>
      </c>
      <c r="AW3" s="10">
        <v>4430</v>
      </c>
      <c r="AX3" s="36">
        <f t="shared" ref="AX3:AX5" si="7">IF(ISERROR(AR3*AW3),"",AR3*AW3)</f>
        <v>71987.5</v>
      </c>
      <c r="AY3" s="36">
        <f t="shared" ref="AY3:AY4" si="8">IF(ISERROR(AT3*AW3),"",AT3*AW3)</f>
        <v>79075.5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58</v>
      </c>
      <c r="E4" s="30"/>
      <c r="F4" s="30" t="s">
        <v>4</v>
      </c>
      <c r="G4" s="30" t="s">
        <v>60</v>
      </c>
      <c r="H4" s="30" t="s">
        <v>63</v>
      </c>
      <c r="I4" s="30" t="s">
        <v>63</v>
      </c>
      <c r="J4" s="30" t="s">
        <v>64</v>
      </c>
      <c r="K4" s="30" t="s">
        <v>64</v>
      </c>
      <c r="L4" s="51" t="s">
        <v>75</v>
      </c>
      <c r="M4" s="30" t="s">
        <v>62</v>
      </c>
      <c r="N4" s="30"/>
      <c r="O4" s="50">
        <v>750694</v>
      </c>
      <c r="P4" s="50">
        <v>750694</v>
      </c>
      <c r="Q4" s="52" t="s">
        <v>72</v>
      </c>
      <c r="R4" s="50" t="s">
        <v>68</v>
      </c>
      <c r="S4" s="30" t="s">
        <v>46</v>
      </c>
      <c r="T4" s="31"/>
      <c r="U4" s="32">
        <v>7.8</v>
      </c>
      <c r="V4" s="33">
        <v>13.23</v>
      </c>
      <c r="W4" s="34">
        <v>13.23</v>
      </c>
      <c r="X4" s="9"/>
      <c r="Y4" s="30" t="s">
        <v>3</v>
      </c>
      <c r="Z4" s="43">
        <v>39</v>
      </c>
      <c r="AA4" s="43">
        <v>46</v>
      </c>
      <c r="AB4" s="43">
        <v>74</v>
      </c>
      <c r="AC4" s="32">
        <v>2</v>
      </c>
      <c r="AD4" s="10">
        <v>4</v>
      </c>
      <c r="AE4" s="46">
        <f t="shared" si="0"/>
        <v>0.13300000000000001</v>
      </c>
      <c r="AF4" s="35">
        <f t="shared" si="1"/>
        <v>1955</v>
      </c>
      <c r="AG4" s="30"/>
      <c r="AH4" s="36">
        <f t="shared" ref="AH4:AH5" si="9">IF(ISERROR(AG4/AF4),"",AG4/AF4)</f>
        <v>0</v>
      </c>
      <c r="AI4" s="30" t="s">
        <v>56</v>
      </c>
      <c r="AJ4" s="37">
        <v>0.22800000000000001</v>
      </c>
      <c r="AK4" s="36">
        <f t="shared" ref="AK4:AK5" si="10">IF(ISERROR(W4*AJ4),"",W4*AJ4)</f>
        <v>3.02</v>
      </c>
      <c r="AL4" s="37">
        <v>0.01</v>
      </c>
      <c r="AM4" s="36">
        <f t="shared" si="2"/>
        <v>0.15</v>
      </c>
      <c r="AN4" s="30"/>
      <c r="AO4" s="37"/>
      <c r="AP4" s="36">
        <f t="shared" si="3"/>
        <v>0</v>
      </c>
      <c r="AQ4" s="36">
        <f t="shared" si="4"/>
        <v>0.15</v>
      </c>
      <c r="AR4" s="36">
        <f t="shared" si="5"/>
        <v>13.38</v>
      </c>
      <c r="AS4" s="38">
        <f t="shared" si="6"/>
        <v>7.7200000000000005E-2</v>
      </c>
      <c r="AT4" s="36">
        <v>14.5</v>
      </c>
      <c r="AU4" s="36">
        <v>14.5</v>
      </c>
      <c r="AV4" s="9" t="s">
        <v>50</v>
      </c>
      <c r="AW4" s="10">
        <v>4430</v>
      </c>
      <c r="AX4" s="36">
        <f t="shared" si="7"/>
        <v>59273.4</v>
      </c>
      <c r="AY4" s="36">
        <f t="shared" si="8"/>
        <v>64235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58</v>
      </c>
      <c r="E5" s="30"/>
      <c r="F5" s="30" t="s">
        <v>4</v>
      </c>
      <c r="G5" s="30" t="s">
        <v>60</v>
      </c>
      <c r="H5" s="30" t="s">
        <v>63</v>
      </c>
      <c r="I5" s="30" t="s">
        <v>63</v>
      </c>
      <c r="J5" s="30" t="s">
        <v>64</v>
      </c>
      <c r="K5" s="30" t="s">
        <v>64</v>
      </c>
      <c r="L5" s="51" t="s">
        <v>76</v>
      </c>
      <c r="M5" s="30" t="s">
        <v>62</v>
      </c>
      <c r="N5" s="30"/>
      <c r="O5" s="50">
        <v>750694</v>
      </c>
      <c r="P5" s="50">
        <v>750694</v>
      </c>
      <c r="Q5" s="52" t="s">
        <v>73</v>
      </c>
      <c r="R5" s="50" t="s">
        <v>69</v>
      </c>
      <c r="S5" s="30" t="s">
        <v>46</v>
      </c>
      <c r="T5" s="31"/>
      <c r="U5" s="32">
        <v>7.8</v>
      </c>
      <c r="V5" s="33">
        <v>15.31</v>
      </c>
      <c r="W5" s="34">
        <v>15.31</v>
      </c>
      <c r="X5" s="9"/>
      <c r="Y5" s="30" t="s">
        <v>3</v>
      </c>
      <c r="Z5" s="43">
        <v>39</v>
      </c>
      <c r="AA5" s="43">
        <v>46</v>
      </c>
      <c r="AB5" s="43">
        <v>74</v>
      </c>
      <c r="AC5" s="32">
        <v>2</v>
      </c>
      <c r="AD5" s="10">
        <v>4</v>
      </c>
      <c r="AE5" s="46">
        <f t="shared" si="0"/>
        <v>0.13300000000000001</v>
      </c>
      <c r="AF5" s="35">
        <f t="shared" si="1"/>
        <v>1955</v>
      </c>
      <c r="AG5" s="30"/>
      <c r="AH5" s="36">
        <f t="shared" si="9"/>
        <v>0</v>
      </c>
      <c r="AI5" s="30" t="s">
        <v>57</v>
      </c>
      <c r="AJ5" s="37">
        <v>0.22800000000000001</v>
      </c>
      <c r="AK5" s="36">
        <f t="shared" si="10"/>
        <v>3.49</v>
      </c>
      <c r="AL5" s="37">
        <v>0.01</v>
      </c>
      <c r="AM5" s="36">
        <f t="shared" si="2"/>
        <v>0.17</v>
      </c>
      <c r="AN5" s="30"/>
      <c r="AO5" s="37"/>
      <c r="AP5" s="36">
        <f t="shared" si="3"/>
        <v>0</v>
      </c>
      <c r="AQ5" s="36">
        <f t="shared" si="4"/>
        <v>0.17</v>
      </c>
      <c r="AR5" s="36">
        <f t="shared" si="5"/>
        <v>15.48</v>
      </c>
      <c r="AS5" s="38">
        <f t="shared" si="6"/>
        <v>8.9399999999999993E-2</v>
      </c>
      <c r="AT5" s="36">
        <v>17</v>
      </c>
      <c r="AU5" s="36">
        <v>17</v>
      </c>
      <c r="AV5" s="9" t="s">
        <v>50</v>
      </c>
      <c r="AW5" s="10">
        <v>4430</v>
      </c>
      <c r="AX5" s="36">
        <f t="shared" si="7"/>
        <v>68576.399999999994</v>
      </c>
      <c r="AY5" s="36">
        <f>IF(ISERROR(AT5*AW5),"",AT5*AW5)</f>
        <v>75310</v>
      </c>
      <c r="BA5" s="3"/>
      <c r="BB5" s="3"/>
    </row>
    <row r="6" spans="1:54" ht="81.599999999999994" customHeight="1" x14ac:dyDescent="0.25">
      <c r="A6" s="29">
        <v>4</v>
      </c>
      <c r="B6" s="30"/>
      <c r="C6" s="30"/>
      <c r="D6" s="30" t="s">
        <v>58</v>
      </c>
      <c r="E6" s="30"/>
      <c r="F6" s="30" t="s">
        <v>4</v>
      </c>
      <c r="G6" s="30" t="s">
        <v>60</v>
      </c>
      <c r="H6" s="30" t="s">
        <v>63</v>
      </c>
      <c r="I6" s="30" t="s">
        <v>63</v>
      </c>
      <c r="J6" s="30" t="s">
        <v>64</v>
      </c>
      <c r="K6" s="30" t="s">
        <v>64</v>
      </c>
      <c r="L6" s="51" t="s">
        <v>77</v>
      </c>
      <c r="M6" s="30" t="s">
        <v>65</v>
      </c>
      <c r="N6" s="30"/>
      <c r="O6" s="50">
        <v>750694</v>
      </c>
      <c r="P6" s="50">
        <v>750694</v>
      </c>
      <c r="Q6" s="52" t="s">
        <v>74</v>
      </c>
      <c r="R6" s="50"/>
      <c r="S6" s="30" t="s">
        <v>47</v>
      </c>
      <c r="T6" s="31"/>
      <c r="U6" s="32"/>
      <c r="V6" s="53"/>
      <c r="W6" s="34">
        <v>59.03</v>
      </c>
      <c r="X6" s="9"/>
      <c r="Y6" s="30" t="s">
        <v>3</v>
      </c>
      <c r="Z6" s="43">
        <v>39</v>
      </c>
      <c r="AA6" s="43">
        <v>46</v>
      </c>
      <c r="AB6" s="43">
        <v>74</v>
      </c>
      <c r="AC6" s="32">
        <v>2</v>
      </c>
      <c r="AD6" s="10">
        <v>1</v>
      </c>
      <c r="AE6" s="46">
        <f t="shared" ref="AE6" si="11">IF(Z6="","",Z6*AA6*AB6/1000000)</f>
        <v>0.13300000000000001</v>
      </c>
      <c r="AF6" s="35">
        <f t="shared" ref="AF6" si="12">IF(AD6="","",65/AE6*AD6)</f>
        <v>489</v>
      </c>
      <c r="AG6" s="30"/>
      <c r="AH6" s="36">
        <f t="shared" ref="AH6" si="13">IF(ISERROR(AG6/AF6),"",AG6/AF6)</f>
        <v>0</v>
      </c>
      <c r="AI6" s="30" t="s">
        <v>57</v>
      </c>
      <c r="AJ6" s="37">
        <v>0.22800000000000001</v>
      </c>
      <c r="AK6" s="36">
        <f t="shared" ref="AK6" si="14">IF(ISERROR(W6*AJ6),"",W6*AJ6)</f>
        <v>13.46</v>
      </c>
      <c r="AL6" s="37">
        <v>0.01</v>
      </c>
      <c r="AM6" s="36">
        <f t="shared" ref="AM6" si="15">IF(ISERROR(AT6*AL6),"",AT6*AL6)</f>
        <v>0.65</v>
      </c>
      <c r="AN6" s="30"/>
      <c r="AO6" s="37"/>
      <c r="AP6" s="36">
        <f t="shared" ref="AP6" si="16">IF(ISERROR(AT6*AO6),"",AT6*AO6)</f>
        <v>0</v>
      </c>
      <c r="AQ6" s="36">
        <f t="shared" ref="AQ6" si="17">IF(ISERROR(AM6+AP6),"",AM6+AP6)</f>
        <v>0.65</v>
      </c>
      <c r="AR6" s="36">
        <f t="shared" ref="AR6" si="18">IF(ISERROR(W6+AQ6),"",W6+AQ6)</f>
        <v>59.68</v>
      </c>
      <c r="AS6" s="54">
        <f t="shared" ref="AS6" si="19">IF(ISERROR((AT6-AR6)/AT6),"",(AT6-AR6)/AT6)</f>
        <v>7.5899999999999995E-2</v>
      </c>
      <c r="AT6" s="36">
        <f>SUM(AT2:AT5)</f>
        <v>64.58</v>
      </c>
      <c r="AU6" s="36">
        <f>SUM(AU2:AU5)</f>
        <v>64.58</v>
      </c>
      <c r="AV6" s="9" t="s">
        <v>50</v>
      </c>
      <c r="AW6" s="10">
        <v>4430</v>
      </c>
      <c r="AX6" s="36">
        <f>IF(ISERROR(AR6*AW6),"",AR6*AW6)</f>
        <v>264382.40000000002</v>
      </c>
      <c r="AY6" s="36">
        <f>IF(ISERROR(AT6*AW6),"",AT6*AW6)</f>
        <v>286089.40000000002</v>
      </c>
      <c r="BA6" s="3"/>
      <c r="BB6" s="3"/>
    </row>
  </sheetData>
  <sheetProtection insertRows="0" deleteRows="0" sort="0"/>
  <protectedRanges>
    <protectedRange sqref="AV1 AW2:AW6 A2:K6 M2:P6 R2:AU6" name="Range1"/>
    <protectedRange sqref="L2:L6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2026-04-13T07:22:20Z</dcterms:modified>
</cp:coreProperties>
</file>