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ABE7FE8-7A98-416B-A7C1-D48E98B44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SI">'[2]Quote Sheet'!#REF!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'[3]x-Lists'!$AU$2:$AU$17</definedName>
    <definedName name="bigidea">[7]Lists!$I$6:$I$29</definedName>
    <definedName name="Blankets_Throws">#REF!</definedName>
    <definedName name="BLK">'[2]Quote Sheet'!#REF!</definedName>
    <definedName name="BRAND">[8]LIST!$D$2:$D$7</definedName>
    <definedName name="Branded">[7]Lists!$F$6:$F$38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[9]Sheet1!$DW$2:$DW$3</definedName>
    <definedName name="CFSCY">'[3]x-imports'!$A$2:$A$3</definedName>
    <definedName name="chargeback">'[4]other data'!$B$2:$B$6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[9]Sheet1!$EH$2:$EH$3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'[10]SUBCATS INTERNAL USE'!$A$3:$C$1000</definedName>
    <definedName name="Cycle">[7]Lists!$E$6:$E$30</definedName>
    <definedName name="d">[11]Mapping!$AR$2:$AR$84</definedName>
    <definedName name="_xlnm.Database">'[3]x-Lists'!$A$2:$A$9</definedName>
    <definedName name="datacollection">'[12]Current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'[10]SUBCATS INTERNAL USE'!$G$2:$H$512</definedName>
    <definedName name="den">[7]Lists!$L$6:$L$29</definedName>
    <definedName name="Description1_Range">[6]Mapping!$AQ$2:$AQ$72</definedName>
    <definedName name="Description2_Range">[6]Mapping!$AR$2:$AR$84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'[13]X-PORTS'!$K$4:$K$12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FABRIC_WEIGHT">'[3]x-Lists'!$AI$2:$AI$5</definedName>
    <definedName name="FASHION">[8]LIST!$E$2:$E$7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'[3]x-Lists'!$AR$2:$AR$7</definedName>
    <definedName name="foam">[9]Sheet1!$EC$2:$EC$3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NITIALBUY">[8]LIST!$G$2:$G$7</definedName>
    <definedName name="KD">[9]Sheet1!$DS$2:$DS$2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[14]Sheet1!$A$2</definedName>
    <definedName name="LOCALIZATION__PRICEPOINT">'[3]x-Lists'!$Z$2:$Z$5</definedName>
    <definedName name="loctype">'[4]other data'!$BN$2:$BN$6</definedName>
    <definedName name="M">[9]Sheet1!$EA$2:$EA$3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RDERTYPE">'[4]other data'!$AN$2:$AN$6</definedName>
    <definedName name="OTB">'[4]other data'!$R$2:$R$14</definedName>
    <definedName name="Outdoor">#REF!</definedName>
    <definedName name="PACK">[9]Sheet1!$EE$2:$EE$3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O_BUY_TYPE">'[3]x-Lists'!$W$2:$W$5</definedName>
    <definedName name="po_type">'[4]other data'!$AU$2:$AU$11</definedName>
    <definedName name="PORT_IFF">[15]a!$A$10:$B$35</definedName>
    <definedName name="ports">'[13]X-PORTS'!$D$4:$D$33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[8]LIST!$B$2:$B$6</definedName>
    <definedName name="Prints">#REF!</definedName>
    <definedName name="QSFOB">[16]Q1!$C$38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'[10]DOMESTIC Worksheet'!$AG$3:$AG$12</definedName>
    <definedName name="runnum">'[4]other data'!$BI$2:$BI$18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[9]Sheet1!$EF$2:$EF$3</definedName>
    <definedName name="upc">'[4]other data'!$AH$2:$AH$10</definedName>
    <definedName name="UPC1A">'[4]other data'!$BD$2:$BD$5</definedName>
    <definedName name="UPC2A">'[4]other data'!$BF$2:$BF$5</definedName>
    <definedName name="USPORTS">'[13]X-PORTS'!$I$5:$I$7</definedName>
    <definedName name="VENDOR_INFO">#REF!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" i="8" l="1"/>
  <c r="BH6" i="8"/>
  <c r="BB6" i="8"/>
  <c r="AY6" i="8"/>
  <c r="AS6" i="8"/>
  <c r="AQ6" i="8"/>
  <c r="AO6" i="8"/>
  <c r="AM6" i="8"/>
  <c r="AJ6" i="8"/>
  <c r="AD6" i="8"/>
  <c r="AE6" i="8" s="1"/>
  <c r="BL5" i="8"/>
  <c r="BH5" i="8"/>
  <c r="BB5" i="8"/>
  <c r="AY5" i="8"/>
  <c r="AS5" i="8"/>
  <c r="AQ5" i="8"/>
  <c r="AO5" i="8"/>
  <c r="AM5" i="8"/>
  <c r="AJ5" i="8"/>
  <c r="AD5" i="8"/>
  <c r="AE5" i="8" s="1"/>
  <c r="AG5" i="8" s="1"/>
  <c r="AK5" i="8" l="1"/>
  <c r="AG6" i="8"/>
  <c r="AK6" i="8" s="1"/>
  <c r="AU6" i="8"/>
  <c r="AV6" i="8" s="1"/>
  <c r="BC6" i="8" s="1"/>
  <c r="AU5" i="8"/>
  <c r="AV5" i="8" s="1"/>
  <c r="BC5" i="8" s="1"/>
  <c r="BD5" i="8" s="1"/>
  <c r="BD6" i="8" l="1"/>
  <c r="BE5" i="8"/>
  <c r="BK5" i="8"/>
  <c r="BK6" i="8" l="1"/>
  <c r="BE6" i="8"/>
  <c r="BL4" i="8" l="1"/>
  <c r="BH4" i="8"/>
  <c r="BB4" i="8"/>
  <c r="AY4" i="8"/>
  <c r="AS4" i="8"/>
  <c r="AQ4" i="8"/>
  <c r="AO4" i="8"/>
  <c r="AM4" i="8"/>
  <c r="AJ4" i="8"/>
  <c r="AD4" i="8"/>
  <c r="AE4" i="8" s="1"/>
  <c r="BL3" i="8"/>
  <c r="BH3" i="8"/>
  <c r="BB3" i="8"/>
  <c r="AY3" i="8"/>
  <c r="AS3" i="8"/>
  <c r="AQ3" i="8"/>
  <c r="AO3" i="8"/>
  <c r="AM3" i="8"/>
  <c r="AJ3" i="8"/>
  <c r="AD3" i="8"/>
  <c r="AE3" i="8" s="1"/>
  <c r="BL2" i="8"/>
  <c r="BH2" i="8"/>
  <c r="BB2" i="8"/>
  <c r="AY2" i="8"/>
  <c r="AS2" i="8"/>
  <c r="AQ2" i="8"/>
  <c r="AO2" i="8"/>
  <c r="AM2" i="8"/>
  <c r="AJ2" i="8"/>
  <c r="AD2" i="8"/>
  <c r="AE2" i="8" s="1"/>
  <c r="AU3" i="8" l="1"/>
  <c r="AV3" i="8" s="1"/>
  <c r="BC3" i="8" s="1"/>
  <c r="AG3" i="8"/>
  <c r="AK3" i="8" s="1"/>
  <c r="AU2" i="8"/>
  <c r="AV2" i="8" s="1"/>
  <c r="BC2" i="8" s="1"/>
  <c r="AG2" i="8"/>
  <c r="AK2" i="8" s="1"/>
  <c r="AU4" i="8"/>
  <c r="AV4" i="8" s="1"/>
  <c r="BC4" i="8" s="1"/>
  <c r="AG4" i="8"/>
  <c r="AK4" i="8" s="1"/>
  <c r="BD3" i="8" l="1"/>
  <c r="BE3" i="8" s="1"/>
  <c r="BD2" i="8"/>
  <c r="BD4" i="8"/>
  <c r="BK3" i="8" l="1"/>
  <c r="BK4" i="8"/>
  <c r="BE4" i="8"/>
  <c r="BK2" i="8"/>
  <c r="B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<sst xmlns="http://schemas.openxmlformats.org/spreadsheetml/2006/main" count="144" uniqueCount="93">
  <si>
    <t>Brand</t>
  </si>
  <si>
    <t>Package Type</t>
  </si>
  <si>
    <t>Licensor</t>
  </si>
  <si>
    <t>Normal</t>
  </si>
  <si>
    <t>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</si>
  <si>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</si>
  <si>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</si>
  <si>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</si>
  <si>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</si>
  <si>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</si>
  <si>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</si>
  <si>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</si>
  <si>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</si>
  <si>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</si>
  <si>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</si>
  <si>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</si>
  <si>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</si>
  <si>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</si>
  <si>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</si>
  <si>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</si>
  <si>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</si>
  <si>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</si>
  <si>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</si>
  <si>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</si>
  <si>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</si>
  <si>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</si>
  <si>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</si>
  <si>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</si>
  <si>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</si>
  <si>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</si>
  <si>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</si>
  <si>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</si>
  <si>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</si>
  <si>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</si>
  <si>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</si>
  <si>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</si>
  <si>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</si>
  <si>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</si>
  <si>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</si>
  <si>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</si>
  <si>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</si>
  <si>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</si>
  <si>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</si>
  <si>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</si>
  <si>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</si>
  <si>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</si>
  <si>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</si>
  <si>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</si>
  <si>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</si>
  <si>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</si>
  <si>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</si>
  <si>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</si>
  <si>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</si>
  <si>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</si>
  <si>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</si>
  <si>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</si>
  <si>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</si>
  <si>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</si>
  <si>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</si>
  <si>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</si>
  <si>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</si>
  <si>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</si>
  <si>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</si>
  <si>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</si>
  <si>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</si>
  <si>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</si>
  <si>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</si>
  <si>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6301.40.0020</t>
  </si>
  <si>
    <t>extra freight</t>
  </si>
  <si>
    <t>100% Polyester knit Blanket</t>
  </si>
  <si>
    <t>Ribbed Plush</t>
  </si>
  <si>
    <t>Arch Studio</t>
  </si>
  <si>
    <t>100% Polyester Ribbed  Plush Blanket</t>
  </si>
  <si>
    <t>Solid Ribbed Plush Blanket</t>
  </si>
  <si>
    <t>100% Polyester Solid Ribbed  Plush Blanket</t>
  </si>
  <si>
    <t>300gsm solid jacquard cord Plush blanket with horizontal cord, 1'' self hem, folded with ribbon + FSC inserts. 2pcs/ctn.</t>
  </si>
  <si>
    <t>Twin
1 Blanket 66''Wx90''L</t>
  </si>
  <si>
    <t>Full/Queen
1 Blanket 90''Wx90''L</t>
  </si>
  <si>
    <t>King
1 Blanket 108''Wx90''L</t>
  </si>
  <si>
    <t>BUNRIBPLUSH</t>
  </si>
  <si>
    <t>IVORY</t>
  </si>
  <si>
    <t>OLIVE</t>
  </si>
  <si>
    <t>100238400FQ</t>
  </si>
  <si>
    <t>RED</t>
  </si>
  <si>
    <t>100238400KG</t>
  </si>
  <si>
    <t>100238400TW</t>
  </si>
  <si>
    <t>100% Polyester Ribbed  Plush Blanket Display Bundle</t>
    <phoneticPr fontId="13" type="noConversion"/>
  </si>
  <si>
    <t>000000000000</t>
    <phoneticPr fontId="13" type="noConversion"/>
  </si>
  <si>
    <t>MCG51-6523</t>
    <phoneticPr fontId="13" type="noConversion"/>
  </si>
  <si>
    <t>MCG51-6524</t>
  </si>
  <si>
    <t>MCG51-6525</t>
  </si>
  <si>
    <t>MCG51-6526BUN</t>
    <phoneticPr fontId="13" type="noConversion"/>
  </si>
  <si>
    <t>MCG51-6527BUN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</si>
</sst>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3" formatCode="[$$-409]#,##0.00;\-[$$-409]#,##0.00"/>
    <numFmt numFmtId="184" formatCode="[$$-481]#,##0.00_);[Red]\([$$-481]#,##0.00\)"/>
    <numFmt numFmtId="185" formatCode="[$$-409]#,##0.000_ ;\-[$$-409]#,##0.000\ "/>
  </numFmts>
  <fonts count="2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1"/>
      <name val="Segoe UI"/>
      <family val="2"/>
    </font>
    <font>
      <sz val="10"/>
      <name val="Tahoma"/>
      <family val="2"/>
    </font>
    <font>
      <sz val="13"/>
      <color indexed="9"/>
      <name val="Segoe WP"/>
    </font>
    <font>
      <sz val="12"/>
      <color indexed="8"/>
      <name val="Segoe UI"/>
      <family val="2"/>
    </font>
    <font>
      <b/>
      <sz val="10"/>
      <color indexed="64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9EDA"/>
        <bgColor indexed="64"/>
      </patternFill>
    </fill>
    <fill>
      <patternFill patternType="solid">
        <fgColor rgb="FFD2181B"/>
        <bgColor indexed="64"/>
      </patternFill>
    </fill>
    <fill>
      <patternFill patternType="solid">
        <fgColor rgb="FFFED1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181" fontId="4" fillId="0" borderId="0"/>
    <xf numFmtId="182" fontId="12" fillId="0" borderId="0"/>
    <xf numFmtId="182" fontId="14" fillId="0" borderId="0">
      <alignment vertical="center"/>
    </xf>
    <xf numFmtId="176" fontId="15" fillId="0" borderId="0" applyFont="0" applyFill="0" applyBorder="0" applyAlignment="0" applyProtection="0"/>
    <xf numFmtId="183" fontId="16" fillId="0" borderId="0">
      <alignment vertical="center"/>
    </xf>
    <xf numFmtId="183" fontId="12" fillId="0" borderId="0">
      <alignment vertical="center"/>
    </xf>
    <xf numFmtId="0" fontId="7" fillId="0" borderId="0"/>
    <xf numFmtId="0" fontId="17" fillId="0" borderId="0">
      <alignment vertical="center"/>
    </xf>
    <xf numFmtId="0" fontId="3" fillId="0" borderId="0"/>
    <xf numFmtId="184" fontId="7" fillId="0" borderId="0"/>
    <xf numFmtId="184" fontId="12" fillId="0" borderId="0">
      <alignment vertical="center"/>
    </xf>
    <xf numFmtId="185" fontId="16" fillId="0" borderId="0">
      <alignment vertical="center"/>
    </xf>
    <xf numFmtId="0" fontId="2" fillId="0" borderId="0"/>
    <xf numFmtId="185" fontId="7" fillId="0" borderId="0">
      <alignment vertical="center"/>
    </xf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9" borderId="0"/>
    <xf numFmtId="0" fontId="19" fillId="0" borderId="0"/>
    <xf numFmtId="0" fontId="20" fillId="11" borderId="3">
      <alignment horizontal="right" vertical="center"/>
    </xf>
    <xf numFmtId="0" fontId="21" fillId="10" borderId="3">
      <alignment horizontal="right" vertical="center"/>
    </xf>
    <xf numFmtId="0" fontId="18" fillId="12" borderId="0"/>
    <xf numFmtId="0" fontId="22" fillId="13" borderId="0"/>
    <xf numFmtId="0" fontId="21" fillId="10" borderId="3">
      <alignment horizontal="right" vertical="center"/>
    </xf>
    <xf numFmtId="0" fontId="21" fillId="13" borderId="3">
      <alignment horizontal="right"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2" fillId="0" borderId="0"/>
    <xf numFmtId="0" fontId="7" fillId="0" borderId="0"/>
    <xf numFmtId="0" fontId="7" fillId="0" borderId="0"/>
    <xf numFmtId="0" fontId="21" fillId="10" borderId="3">
      <alignment horizontal="right" vertical="center"/>
    </xf>
    <xf numFmtId="183" fontId="7" fillId="0" borderId="0"/>
    <xf numFmtId="0" fontId="12" fillId="0" borderId="0">
      <alignment vertical="center"/>
    </xf>
    <xf numFmtId="0" fontId="1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7" fontId="9" fillId="3" borderId="1" xfId="1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9" fillId="5" borderId="1" xfId="1" applyNumberFormat="1" applyFont="1" applyFill="1" applyBorder="1" applyAlignment="1">
      <alignment wrapText="1"/>
    </xf>
    <xf numFmtId="177" fontId="9" fillId="4" borderId="1" xfId="1" applyNumberFormat="1" applyFont="1" applyFill="1" applyBorder="1" applyAlignment="1">
      <alignment wrapText="1"/>
    </xf>
    <xf numFmtId="10" fontId="9" fillId="4" borderId="1" xfId="1" applyNumberFormat="1" applyFont="1" applyFill="1" applyBorder="1" applyAlignment="1">
      <alignment wrapText="1"/>
    </xf>
    <xf numFmtId="0" fontId="10" fillId="7" borderId="0" xfId="0" applyFont="1" applyFill="1" applyAlignment="1">
      <alignment horizontal="center" wrapText="1"/>
    </xf>
    <xf numFmtId="177" fontId="5" fillId="4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5" fillId="5" borderId="1" xfId="4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5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0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6" fillId="0" borderId="0" xfId="4" applyAlignment="1">
      <alignment wrapText="1"/>
    </xf>
    <xf numFmtId="0" fontId="6" fillId="0" borderId="1" xfId="4" applyBorder="1" applyAlignment="1">
      <alignment wrapText="1"/>
    </xf>
    <xf numFmtId="177" fontId="11" fillId="4" borderId="2" xfId="1" applyNumberFormat="1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176" fontId="0" fillId="5" borderId="1" xfId="11" applyFont="1" applyFill="1" applyBorder="1" applyAlignment="1">
      <alignment wrapText="1"/>
    </xf>
    <xf numFmtId="0" fontId="7" fillId="0" borderId="1" xfId="7" applyFont="1" applyBorder="1" applyAlignment="1">
      <alignment horizontal="left" wrapText="1"/>
    </xf>
    <xf numFmtId="49" fontId="6" fillId="5" borderId="1" xfId="0" applyNumberFormat="1" applyFont="1" applyFill="1" applyBorder="1" applyAlignment="1">
      <alignment wrapText="1"/>
    </xf>
    <xf numFmtId="0" fontId="7" fillId="5" borderId="1" xfId="0" applyFont="1" applyFill="1" applyBorder="1"/>
  </cellXfs>
  <cellStyles count="43">
    <cellStyle name="ColumnHeaderStyle" xfId="26" xr:uid="{F1AE2B52-F90C-4087-A648-848FAFC892EB}"/>
    <cellStyle name="Currency 2" xfId="5" xr:uid="{2FAF1D55-D6CB-42D0-8B51-42EB00C03301}"/>
    <cellStyle name="Currency 3" xfId="22" xr:uid="{2AA33E08-072C-4871-8F44-95B077A2C944}"/>
    <cellStyle name="Currency 4" xfId="33" xr:uid="{37AC007D-387B-4C74-AA8E-A7F48D89EE1A}"/>
    <cellStyle name="HeaderRowStyle" xfId="28" xr:uid="{F5CA331B-4307-454D-AD0D-A39F302D098C}"/>
    <cellStyle name="Normal 1" xfId="37" xr:uid="{0A2925CB-E8EC-47F0-8ECE-3B1315D0EF61}"/>
    <cellStyle name="Normal 2" xfId="4" xr:uid="{48B94C46-0AEB-498B-8577-219C43D37EB5}"/>
    <cellStyle name="Normal 2 18" xfId="38" xr:uid="{C5789DEA-F3CF-4D37-B72D-1ADF1632D79A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27" xfId="13" xr:uid="{910A6DF6-2055-4A52-993C-909ECA9827BC}"/>
    <cellStyle name="Normal 28" xfId="19" xr:uid="{4D065FCD-2D61-4A56-85A0-743463F3C9E9}"/>
    <cellStyle name="Normal 3" xfId="10" xr:uid="{F48622F3-3327-41FC-BA1D-0E320C974F35}"/>
    <cellStyle name="Normal 4" xfId="12" xr:uid="{FA6A04BE-39B4-4194-B7C0-79D775D0B71E}"/>
    <cellStyle name="Normal 4 21 2" xfId="41" xr:uid="{C70EF08B-AFF6-40ED-AB4C-2BED1BD8E94E}"/>
    <cellStyle name="Normal 4 21 2 2" xfId="15" xr:uid="{421FB546-E9C7-410A-9179-4D4910ED9ED1}"/>
    <cellStyle name="Normal 5" xfId="16" xr:uid="{38A11A1C-44F9-4666-A8D4-3CD1AE330726}"/>
    <cellStyle name="Normal 6" xfId="20" xr:uid="{102EA53A-A127-47D9-B46A-48A3D5D29B9A}"/>
    <cellStyle name="Normal 7" xfId="25" xr:uid="{15C16960-BEE1-4E41-9E69-6FA0C5556423}"/>
    <cellStyle name="Normal 8" xfId="32" xr:uid="{78882F75-EF46-438D-BA2D-C59E663A363D}"/>
    <cellStyle name="Percent 2" xfId="6" xr:uid="{E70589B9-27E6-48C2-9E75-E5CCCEF28152}"/>
    <cellStyle name="Percent 3" xfId="23" xr:uid="{1202BC77-5C14-40F7-8EB5-FE0AD0076C24}"/>
    <cellStyle name="Percent 4" xfId="34" xr:uid="{A46E921D-9FBD-40C8-8B17-175631B9D7A7}"/>
    <cellStyle name="RowHeaderStyle" xfId="39" xr:uid="{0E32A8D1-BC8A-4316-873E-FDBC45422F27}"/>
    <cellStyle name="StackedHeaderRowStyle1" xfId="24" xr:uid="{E1DA0111-C98A-41FC-A392-7B9090153F65}"/>
    <cellStyle name="Style 1" xfId="3" xr:uid="{F4609D05-B161-47A5-8040-F8D4BA086F06}"/>
    <cellStyle name="SummaryCellStyle" xfId="31" xr:uid="{0742A51B-D3EC-4EA6-BF4A-3B38B2C1A781}"/>
    <cellStyle name="SummaryHeaderStyle" xfId="27" xr:uid="{E66A02B2-B016-4BD4-B8CD-BAE1460A37D9}"/>
    <cellStyle name="TableSummaryRowStyle" xfId="29" xr:uid="{613A8D14-3B84-46A4-889A-D49F1C43A767}"/>
    <cellStyle name="ValueCellStyle" xfId="30" xr:uid="{2C8D547B-09A4-4B03-B9A6-7040BDCD311F}"/>
    <cellStyle name="常规" xfId="0" builtinId="0"/>
    <cellStyle name="常规 10" xfId="8" xr:uid="{81CE922C-4427-42DA-B5C0-43A5AC4CBE73}"/>
    <cellStyle name="常规 10 2 2 2 2 2" xfId="14" xr:uid="{B19A4284-4913-4999-8A8F-0515DC53397B}"/>
    <cellStyle name="常规 14" xfId="36" xr:uid="{55270B1A-96DD-47B1-9080-E2F2E2AD6BCF}"/>
    <cellStyle name="常规 2 4 2" xfId="40" xr:uid="{D93AFD0D-0F4F-4B1A-A862-AE950288CAAF}"/>
    <cellStyle name="常规 5 2" xfId="42" xr:uid="{EA1D59E6-A186-4661-B113-22A2E258F440}"/>
    <cellStyle name="常规 7 2 2" xfId="18" xr:uid="{52A0A669-05E8-4362-A515-3587F6EC0499}"/>
    <cellStyle name="货币" xfId="11" builtinId="4"/>
    <cellStyle name="样式 1" xfId="35" xr:uid="{A1F39208-9590-482F-9366-A88FDB4D49B0}"/>
    <cellStyle name="样式 1 2" xfId="2" xr:uid="{DC9B73B6-A1E9-48DB-83A0-64D6E1D16DDF}"/>
    <cellStyle name="样式 1 2 2" xfId="21" xr:uid="{DAC69D09-5FA7-4979-9BE0-FDFDB1F18966}"/>
    <cellStyle name="样式 1 3 2" xfId="17" xr:uid="{58B2D784-5F74-4050-9FB0-5967EB3DA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6"/>
  <sheetViews>
    <sheetView tabSelected="1" workbookViewId="0">
      <selection activeCell="I5" sqref="I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8.5703125" style="3" customWidth="1"/>
    <col min="13" max="13" width="11.42578125" style="3" customWidth="1"/>
    <col min="14" max="14" width="13.855468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9" customWidth="1"/>
    <col min="31" max="31" width="9.85546875" style="8" customWidth="1"/>
    <col min="32" max="32" width="7.85546875" style="3" customWidth="1"/>
    <col min="33" max="33" width="8.85546875" style="7" customWidth="1"/>
    <col min="34" max="34" width="7.85546875" style="3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3" customWidth="1"/>
    <col min="56" max="57" width="9.140625" style="3"/>
    <col min="58" max="59" width="9.140625" style="7"/>
    <col min="60" max="60" width="9.140625" style="3"/>
    <col min="61" max="61" width="10.140625" style="7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5" ht="68.099999999999994" customHeight="1">
      <c r="A1" s="12" t="s">
        <v>5</v>
      </c>
      <c r="B1" s="12" t="s">
        <v>6</v>
      </c>
      <c r="C1" s="42" t="s">
        <v>7</v>
      </c>
      <c r="D1" s="43" t="s">
        <v>0</v>
      </c>
      <c r="E1" s="43" t="s">
        <v>2</v>
      </c>
      <c r="F1" s="14" t="s">
        <v>60</v>
      </c>
      <c r="G1" s="42" t="s">
        <v>8</v>
      </c>
      <c r="H1" s="13" t="s">
        <v>9</v>
      </c>
      <c r="I1" s="41" t="s">
        <v>62</v>
      </c>
      <c r="J1" s="13" t="s">
        <v>10</v>
      </c>
      <c r="K1" s="41" t="s">
        <v>64</v>
      </c>
      <c r="L1" s="13" t="s">
        <v>11</v>
      </c>
      <c r="M1" s="13" t="s">
        <v>12</v>
      </c>
      <c r="N1" s="42" t="s">
        <v>13</v>
      </c>
      <c r="O1" s="42" t="s">
        <v>66</v>
      </c>
      <c r="P1" s="42" t="s">
        <v>14</v>
      </c>
      <c r="Q1" s="42" t="s">
        <v>15</v>
      </c>
      <c r="R1" s="41" t="s">
        <v>63</v>
      </c>
      <c r="S1" s="15" t="s">
        <v>16</v>
      </c>
      <c r="T1" s="16" t="s">
        <v>17</v>
      </c>
      <c r="U1" s="17" t="s">
        <v>18</v>
      </c>
      <c r="V1" s="18" t="s">
        <v>19</v>
      </c>
      <c r="W1" s="19" t="s">
        <v>20</v>
      </c>
      <c r="X1" s="20" t="s">
        <v>1</v>
      </c>
      <c r="Y1" s="46" t="s">
        <v>21</v>
      </c>
      <c r="Z1" s="46" t="s">
        <v>22</v>
      </c>
      <c r="AA1" s="46" t="s">
        <v>23</v>
      </c>
      <c r="AB1" s="21" t="s">
        <v>24</v>
      </c>
      <c r="AC1" s="22" t="s">
        <v>25</v>
      </c>
      <c r="AD1" s="50" t="s">
        <v>26</v>
      </c>
      <c r="AE1" s="23" t="s">
        <v>27</v>
      </c>
      <c r="AF1" s="12" t="s">
        <v>28</v>
      </c>
      <c r="AG1" s="24" t="s">
        <v>29</v>
      </c>
      <c r="AH1" s="12" t="s">
        <v>30</v>
      </c>
      <c r="AI1" s="25" t="s">
        <v>31</v>
      </c>
      <c r="AJ1" s="26" t="s">
        <v>32</v>
      </c>
      <c r="AK1" s="24" t="s">
        <v>33</v>
      </c>
      <c r="AL1" s="25" t="s">
        <v>34</v>
      </c>
      <c r="AM1" s="24" t="s">
        <v>35</v>
      </c>
      <c r="AN1" s="25" t="s">
        <v>36</v>
      </c>
      <c r="AO1" s="24" t="s">
        <v>37</v>
      </c>
      <c r="AP1" s="25" t="s">
        <v>38</v>
      </c>
      <c r="AQ1" s="24" t="s">
        <v>39</v>
      </c>
      <c r="AR1" s="48" t="s">
        <v>40</v>
      </c>
      <c r="AS1" s="24" t="s">
        <v>41</v>
      </c>
      <c r="AT1" s="20" t="s">
        <v>42</v>
      </c>
      <c r="AU1" s="25" t="s">
        <v>43</v>
      </c>
      <c r="AV1" s="24" t="s">
        <v>44</v>
      </c>
      <c r="AW1" s="44" t="s">
        <v>45</v>
      </c>
      <c r="AX1" s="25" t="s">
        <v>46</v>
      </c>
      <c r="AY1" s="24" t="s">
        <v>47</v>
      </c>
      <c r="AZ1" s="44" t="s">
        <v>48</v>
      </c>
      <c r="BA1" s="25" t="s">
        <v>49</v>
      </c>
      <c r="BB1" s="24" t="s">
        <v>50</v>
      </c>
      <c r="BC1" s="24" t="s">
        <v>51</v>
      </c>
      <c r="BD1" s="27" t="s">
        <v>52</v>
      </c>
      <c r="BE1" s="28" t="s">
        <v>53</v>
      </c>
      <c r="BF1" s="29" t="s">
        <v>54</v>
      </c>
      <c r="BG1" s="30" t="s">
        <v>55</v>
      </c>
      <c r="BH1" s="55" t="s">
        <v>56</v>
      </c>
      <c r="BI1" s="54" t="s">
        <v>65</v>
      </c>
      <c r="BJ1" s="12" t="s">
        <v>57</v>
      </c>
      <c r="BK1" s="31" t="s">
        <v>58</v>
      </c>
      <c r="BL1" s="31" t="s">
        <v>59</v>
      </c>
      <c r="BM1" s="4"/>
    </row>
    <row r="2" spans="1:65" ht="60">
      <c r="A2" s="32">
        <v>13</v>
      </c>
      <c r="B2" s="1"/>
      <c r="C2" s="1"/>
      <c r="D2" s="1" t="s">
        <v>71</v>
      </c>
      <c r="E2" s="1"/>
      <c r="F2" s="1" t="s">
        <v>4</v>
      </c>
      <c r="G2" s="56" t="s">
        <v>70</v>
      </c>
      <c r="H2" s="56" t="s">
        <v>74</v>
      </c>
      <c r="I2" s="56" t="s">
        <v>73</v>
      </c>
      <c r="J2" s="56" t="s">
        <v>75</v>
      </c>
      <c r="K2" s="53" t="s">
        <v>69</v>
      </c>
      <c r="L2" s="56" t="s">
        <v>76</v>
      </c>
      <c r="M2" s="56" t="s">
        <v>83</v>
      </c>
      <c r="N2" s="58" t="s">
        <v>85</v>
      </c>
      <c r="O2" s="60"/>
      <c r="P2" s="60" t="s">
        <v>88</v>
      </c>
      <c r="Q2" s="59" t="s">
        <v>87</v>
      </c>
      <c r="R2" s="1" t="s">
        <v>61</v>
      </c>
      <c r="S2" s="33"/>
      <c r="T2" s="34">
        <v>7.7</v>
      </c>
      <c r="U2" s="35">
        <v>0</v>
      </c>
      <c r="V2" s="36">
        <v>4.92</v>
      </c>
      <c r="W2" s="57"/>
      <c r="X2" s="1" t="s">
        <v>3</v>
      </c>
      <c r="Y2" s="47">
        <v>38</v>
      </c>
      <c r="Z2" s="47">
        <v>32</v>
      </c>
      <c r="AA2" s="47">
        <v>27</v>
      </c>
      <c r="AB2" s="34">
        <v>2</v>
      </c>
      <c r="AC2" s="10">
        <v>2</v>
      </c>
      <c r="AD2" s="51">
        <f t="shared" ref="AD2:AD4" si="0">IF(Y2="","",Y2*Z2*AA2/1000000)</f>
        <v>3.3000000000000002E-2</v>
      </c>
      <c r="AE2" s="37">
        <f t="shared" ref="AE2:AE4" si="1">IF(AC2="","",65/AD2*AC2)</f>
        <v>3939</v>
      </c>
      <c r="AF2" s="1">
        <v>3200</v>
      </c>
      <c r="AG2" s="38">
        <f t="shared" ref="AG2:AG4" si="2">IF(ISERROR(AF2/AE2),"",AF2/AE2)</f>
        <v>0.81</v>
      </c>
      <c r="AH2" s="1" t="s">
        <v>67</v>
      </c>
      <c r="AI2" s="39">
        <v>0.185</v>
      </c>
      <c r="AJ2" s="38">
        <f t="shared" ref="AJ2:AJ4" si="3">IF(ISERROR(V2*AI2),"",V2*AI2)</f>
        <v>0.91</v>
      </c>
      <c r="AK2" s="38">
        <f t="shared" ref="AK2:AK4" si="4">IF(ISERROR(V2+AG2+AJ2),"",V2+AG2+AJ2)</f>
        <v>6.64</v>
      </c>
      <c r="AL2" s="39">
        <v>0.02</v>
      </c>
      <c r="AM2" s="38">
        <f t="shared" ref="AM2:AM4" si="5">IF(ISERROR(BF2*AL2),"",BF2*AL2)</f>
        <v>0.16</v>
      </c>
      <c r="AN2" s="39"/>
      <c r="AO2" s="38">
        <f t="shared" ref="AO2:AO4" si="6">IF(ISERROR(BF2*AN2),"",BF2*AN2)</f>
        <v>0</v>
      </c>
      <c r="AP2" s="39"/>
      <c r="AQ2" s="38">
        <f t="shared" ref="AQ2:AQ4" si="7">IF(ISERROR(BF2*AP2),"",BF2*AP2)</f>
        <v>0</v>
      </c>
      <c r="AR2" s="39"/>
      <c r="AS2" s="38">
        <f t="shared" ref="AS2:AS4" si="8">IF(ISERROR(BF2*AR2),"",BF2*AR2)</f>
        <v>0</v>
      </c>
      <c r="AT2" s="1" t="s">
        <v>68</v>
      </c>
      <c r="AU2" s="39">
        <f>200/AE2/BF2</f>
        <v>6.1999999999999998E-3</v>
      </c>
      <c r="AV2" s="38">
        <f t="shared" ref="AV2:AV4" si="9">IF(ISERROR(BF2*AU2),"",BF2*AU2)</f>
        <v>0.05</v>
      </c>
      <c r="AW2" s="38"/>
      <c r="AX2" s="39"/>
      <c r="AY2" s="38">
        <f t="shared" ref="AY2:AY4" si="10">IF(ISERROR(BF2*AX2),"",BF2*AX2)</f>
        <v>0</v>
      </c>
      <c r="AZ2" s="38"/>
      <c r="BA2" s="39"/>
      <c r="BB2" s="38">
        <f t="shared" ref="BB2:BB4" si="11">IF(ISERROR(BF2*BA2),"",BF2*BA2)</f>
        <v>0</v>
      </c>
      <c r="BC2" s="38">
        <f t="shared" ref="BC2:BC4" si="12">IF(ISERROR(AM2+AO2+AQ2+AV2),"",AM2+AO2+AQ2+AV2)</f>
        <v>0.21</v>
      </c>
      <c r="BD2" s="38">
        <f t="shared" ref="BD2:BD4" si="13">IF(ISERROR(AK2+BC2),"",AK2+BC2)</f>
        <v>6.85</v>
      </c>
      <c r="BE2" s="40">
        <f t="shared" ref="BE2:BE4" si="14">IF(ISERROR((BF2-BD2)/BF2),"",(BF2-BD2)/BF2)</f>
        <v>0.16159999999999999</v>
      </c>
      <c r="BF2" s="11">
        <v>8.17</v>
      </c>
      <c r="BG2" s="11">
        <v>50</v>
      </c>
      <c r="BH2" s="40">
        <f t="shared" ref="BH2:BH4" si="15">IF(ISERROR((BG2-BF2)/BG2),"",(BG2-BF2)/BG2)</f>
        <v>0.83660000000000001</v>
      </c>
      <c r="BI2" s="11">
        <v>8.17</v>
      </c>
      <c r="BJ2" s="10">
        <v>252</v>
      </c>
      <c r="BK2" s="38">
        <f t="shared" ref="BK2:BK4" si="16">IF(ISERROR(BD2*BJ2),"",BD2*BJ2)</f>
        <v>1726.2</v>
      </c>
      <c r="BL2" s="38">
        <f t="shared" ref="BL2:BL4" si="17">IF(ISERROR(BF2*BJ2),"",BF2*BJ2)</f>
        <v>2058.84</v>
      </c>
    </row>
    <row r="3" spans="1:65" ht="60">
      <c r="A3" s="32">
        <v>14</v>
      </c>
      <c r="B3" s="1"/>
      <c r="C3" s="1"/>
      <c r="D3" s="1" t="s">
        <v>71</v>
      </c>
      <c r="E3" s="1"/>
      <c r="F3" s="1" t="s">
        <v>4</v>
      </c>
      <c r="G3" s="56" t="s">
        <v>70</v>
      </c>
      <c r="H3" s="56" t="s">
        <v>72</v>
      </c>
      <c r="I3" s="56" t="s">
        <v>73</v>
      </c>
      <c r="J3" s="56" t="s">
        <v>75</v>
      </c>
      <c r="K3" s="53" t="s">
        <v>69</v>
      </c>
      <c r="L3" s="56" t="s">
        <v>77</v>
      </c>
      <c r="M3" s="56" t="s">
        <v>83</v>
      </c>
      <c r="N3" s="58" t="s">
        <v>82</v>
      </c>
      <c r="O3" s="60"/>
      <c r="P3" s="60" t="s">
        <v>89</v>
      </c>
      <c r="Q3" s="59" t="s">
        <v>87</v>
      </c>
      <c r="R3" s="1" t="s">
        <v>61</v>
      </c>
      <c r="S3" s="33"/>
      <c r="T3" s="34">
        <v>7.7</v>
      </c>
      <c r="U3" s="35">
        <v>0</v>
      </c>
      <c r="V3" s="36">
        <v>6.18</v>
      </c>
      <c r="W3" s="57"/>
      <c r="X3" s="1" t="s">
        <v>3</v>
      </c>
      <c r="Y3" s="47">
        <v>38</v>
      </c>
      <c r="Z3" s="47">
        <v>32</v>
      </c>
      <c r="AA3" s="47">
        <v>32</v>
      </c>
      <c r="AB3" s="34">
        <v>2</v>
      </c>
      <c r="AC3" s="10">
        <v>2</v>
      </c>
      <c r="AD3" s="51">
        <f t="shared" si="0"/>
        <v>3.9E-2</v>
      </c>
      <c r="AE3" s="37">
        <f t="shared" si="1"/>
        <v>3333</v>
      </c>
      <c r="AF3" s="1">
        <v>3200</v>
      </c>
      <c r="AG3" s="38">
        <f t="shared" si="2"/>
        <v>0.96</v>
      </c>
      <c r="AH3" s="1" t="s">
        <v>67</v>
      </c>
      <c r="AI3" s="39">
        <v>0.185</v>
      </c>
      <c r="AJ3" s="38">
        <f t="shared" si="3"/>
        <v>1.1399999999999999</v>
      </c>
      <c r="AK3" s="38">
        <f t="shared" si="4"/>
        <v>8.2799999999999994</v>
      </c>
      <c r="AL3" s="39">
        <v>0.02</v>
      </c>
      <c r="AM3" s="38">
        <f t="shared" si="5"/>
        <v>0.21</v>
      </c>
      <c r="AN3" s="39"/>
      <c r="AO3" s="38">
        <f t="shared" si="6"/>
        <v>0</v>
      </c>
      <c r="AP3" s="39"/>
      <c r="AQ3" s="38">
        <f t="shared" si="7"/>
        <v>0</v>
      </c>
      <c r="AR3" s="39"/>
      <c r="AS3" s="38">
        <f t="shared" si="8"/>
        <v>0</v>
      </c>
      <c r="AT3" s="1" t="s">
        <v>68</v>
      </c>
      <c r="AU3" s="39">
        <f t="shared" ref="AU3:AU6" si="18">200/AE3/BF3</f>
        <v>5.7999999999999996E-3</v>
      </c>
      <c r="AV3" s="38">
        <f t="shared" si="9"/>
        <v>0.06</v>
      </c>
      <c r="AW3" s="38"/>
      <c r="AX3" s="39"/>
      <c r="AY3" s="38">
        <f t="shared" si="10"/>
        <v>0</v>
      </c>
      <c r="AZ3" s="38"/>
      <c r="BA3" s="39"/>
      <c r="BB3" s="38">
        <f t="shared" si="11"/>
        <v>0</v>
      </c>
      <c r="BC3" s="38">
        <f t="shared" si="12"/>
        <v>0.27</v>
      </c>
      <c r="BD3" s="38">
        <f t="shared" si="13"/>
        <v>8.5500000000000007</v>
      </c>
      <c r="BE3" s="40">
        <f t="shared" si="14"/>
        <v>0.1779</v>
      </c>
      <c r="BF3" s="11">
        <v>10.4</v>
      </c>
      <c r="BG3" s="11">
        <v>60</v>
      </c>
      <c r="BH3" s="40">
        <f t="shared" si="15"/>
        <v>0.82669999999999999</v>
      </c>
      <c r="BI3" s="11">
        <v>10.4</v>
      </c>
      <c r="BJ3" s="10">
        <v>552</v>
      </c>
      <c r="BK3" s="38">
        <f t="shared" si="16"/>
        <v>4719.6000000000004</v>
      </c>
      <c r="BL3" s="38">
        <f t="shared" si="17"/>
        <v>5740.8</v>
      </c>
    </row>
    <row r="4" spans="1:65" ht="60">
      <c r="A4" s="32">
        <v>15</v>
      </c>
      <c r="B4" s="1"/>
      <c r="C4" s="1"/>
      <c r="D4" s="1" t="s">
        <v>71</v>
      </c>
      <c r="E4" s="1"/>
      <c r="F4" s="1" t="s">
        <v>4</v>
      </c>
      <c r="G4" s="56" t="s">
        <v>70</v>
      </c>
      <c r="H4" s="56" t="s">
        <v>72</v>
      </c>
      <c r="I4" s="56" t="s">
        <v>73</v>
      </c>
      <c r="J4" s="56" t="s">
        <v>75</v>
      </c>
      <c r="K4" s="53" t="s">
        <v>69</v>
      </c>
      <c r="L4" s="56" t="s">
        <v>78</v>
      </c>
      <c r="M4" s="56" t="s">
        <v>83</v>
      </c>
      <c r="N4" s="58" t="s">
        <v>84</v>
      </c>
      <c r="O4" s="60"/>
      <c r="P4" s="60" t="s">
        <v>90</v>
      </c>
      <c r="Q4" s="59" t="s">
        <v>87</v>
      </c>
      <c r="R4" s="1" t="s">
        <v>61</v>
      </c>
      <c r="S4" s="33"/>
      <c r="T4" s="34">
        <v>7.7</v>
      </c>
      <c r="U4" s="35">
        <v>0</v>
      </c>
      <c r="V4" s="36">
        <v>7.13</v>
      </c>
      <c r="W4" s="57"/>
      <c r="X4" s="1" t="s">
        <v>3</v>
      </c>
      <c r="Y4" s="47">
        <v>38</v>
      </c>
      <c r="Z4" s="47">
        <v>32</v>
      </c>
      <c r="AA4" s="47">
        <v>37</v>
      </c>
      <c r="AB4" s="34">
        <v>2</v>
      </c>
      <c r="AC4" s="10">
        <v>2</v>
      </c>
      <c r="AD4" s="51">
        <f t="shared" si="0"/>
        <v>4.4999999999999998E-2</v>
      </c>
      <c r="AE4" s="37">
        <f t="shared" si="1"/>
        <v>2889</v>
      </c>
      <c r="AF4" s="1">
        <v>3200</v>
      </c>
      <c r="AG4" s="38">
        <f t="shared" si="2"/>
        <v>1.1100000000000001</v>
      </c>
      <c r="AH4" s="1" t="s">
        <v>67</v>
      </c>
      <c r="AI4" s="39">
        <v>0.185</v>
      </c>
      <c r="AJ4" s="38">
        <f t="shared" si="3"/>
        <v>1.32</v>
      </c>
      <c r="AK4" s="38">
        <f t="shared" si="4"/>
        <v>9.56</v>
      </c>
      <c r="AL4" s="39">
        <v>0.02</v>
      </c>
      <c r="AM4" s="38">
        <f t="shared" si="5"/>
        <v>0.24</v>
      </c>
      <c r="AN4" s="39"/>
      <c r="AO4" s="38">
        <f t="shared" si="6"/>
        <v>0</v>
      </c>
      <c r="AP4" s="39"/>
      <c r="AQ4" s="38">
        <f t="shared" si="7"/>
        <v>0</v>
      </c>
      <c r="AR4" s="39"/>
      <c r="AS4" s="38">
        <f t="shared" si="8"/>
        <v>0</v>
      </c>
      <c r="AT4" s="1" t="s">
        <v>68</v>
      </c>
      <c r="AU4" s="39">
        <f t="shared" si="18"/>
        <v>5.7999999999999996E-3</v>
      </c>
      <c r="AV4" s="38">
        <f t="shared" si="9"/>
        <v>7.0000000000000007E-2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0.31</v>
      </c>
      <c r="BD4" s="38">
        <f t="shared" si="13"/>
        <v>9.8699999999999992</v>
      </c>
      <c r="BE4" s="40">
        <f t="shared" si="14"/>
        <v>0.1671</v>
      </c>
      <c r="BF4" s="11">
        <v>11.85</v>
      </c>
      <c r="BG4" s="11">
        <v>70</v>
      </c>
      <c r="BH4" s="40">
        <f t="shared" si="15"/>
        <v>0.83069999999999999</v>
      </c>
      <c r="BI4" s="11">
        <v>11.85</v>
      </c>
      <c r="BJ4" s="10">
        <v>352</v>
      </c>
      <c r="BK4" s="38">
        <f t="shared" si="16"/>
        <v>3474.24</v>
      </c>
      <c r="BL4" s="38">
        <f t="shared" si="17"/>
        <v>4171.2</v>
      </c>
    </row>
    <row r="5" spans="1:65" ht="60">
      <c r="A5" s="32">
        <v>5</v>
      </c>
      <c r="B5" s="1"/>
      <c r="C5" s="1"/>
      <c r="D5" s="1" t="s">
        <v>71</v>
      </c>
      <c r="E5" s="1"/>
      <c r="F5" s="1" t="s">
        <v>4</v>
      </c>
      <c r="G5" s="56" t="s">
        <v>70</v>
      </c>
      <c r="H5" s="56" t="s">
        <v>86</v>
      </c>
      <c r="I5" s="56" t="s">
        <v>73</v>
      </c>
      <c r="J5" s="56" t="s">
        <v>75</v>
      </c>
      <c r="K5" s="53" t="s">
        <v>69</v>
      </c>
      <c r="L5" s="56" t="s">
        <v>77</v>
      </c>
      <c r="M5" s="56" t="s">
        <v>80</v>
      </c>
      <c r="N5" s="58" t="s">
        <v>79</v>
      </c>
      <c r="O5" s="60"/>
      <c r="P5" s="60" t="s">
        <v>91</v>
      </c>
      <c r="Q5" s="59" t="s">
        <v>87</v>
      </c>
      <c r="R5" s="1" t="s">
        <v>61</v>
      </c>
      <c r="S5" s="33"/>
      <c r="T5" s="34">
        <v>7.7</v>
      </c>
      <c r="U5" s="35">
        <v>0</v>
      </c>
      <c r="V5" s="36">
        <v>6.18</v>
      </c>
      <c r="W5" s="57"/>
      <c r="X5" s="1" t="s">
        <v>3</v>
      </c>
      <c r="Y5" s="47">
        <v>38</v>
      </c>
      <c r="Z5" s="47">
        <v>32</v>
      </c>
      <c r="AA5" s="47">
        <v>15</v>
      </c>
      <c r="AB5" s="34">
        <v>2</v>
      </c>
      <c r="AC5" s="10">
        <v>1</v>
      </c>
      <c r="AD5" s="51">
        <f t="shared" ref="AD5:AD6" si="19">IF(Y5="","",Y5*Z5*AA5/1000000)</f>
        <v>1.7999999999999999E-2</v>
      </c>
      <c r="AE5" s="37">
        <f t="shared" ref="AE5:AE6" si="20">IF(AC5="","",65/AD5*AC5)</f>
        <v>3611</v>
      </c>
      <c r="AF5" s="1">
        <v>3200</v>
      </c>
      <c r="AG5" s="38">
        <f t="shared" ref="AG5:AG6" si="21">IF(ISERROR(AF5/AE5),"",AF5/AE5)</f>
        <v>0.89</v>
      </c>
      <c r="AH5" s="1" t="s">
        <v>67</v>
      </c>
      <c r="AI5" s="39">
        <v>0.185</v>
      </c>
      <c r="AJ5" s="38">
        <f t="shared" ref="AJ5:AJ6" si="22">IF(ISERROR(V5*AI5),"",V5*AI5)</f>
        <v>1.1399999999999999</v>
      </c>
      <c r="AK5" s="38">
        <f t="shared" ref="AK5:AK6" si="23">IF(ISERROR(V5+AG5+AJ5),"",V5+AG5+AJ5)</f>
        <v>8.2100000000000009</v>
      </c>
      <c r="AL5" s="39">
        <v>0.02</v>
      </c>
      <c r="AM5" s="38">
        <f t="shared" ref="AM5:AM6" si="24">IF(ISERROR(BF5*AL5),"",BF5*AL5)</f>
        <v>0.21</v>
      </c>
      <c r="AN5" s="39"/>
      <c r="AO5" s="38">
        <f t="shared" ref="AO5:AO6" si="25">IF(ISERROR(BF5*AN5),"",BF5*AN5)</f>
        <v>0</v>
      </c>
      <c r="AP5" s="39"/>
      <c r="AQ5" s="38">
        <f t="shared" ref="AQ5:AQ6" si="26">IF(ISERROR(BF5*AP5),"",BF5*AP5)</f>
        <v>0</v>
      </c>
      <c r="AR5" s="39"/>
      <c r="AS5" s="38">
        <f t="shared" ref="AS5:AS6" si="27">IF(ISERROR(BF5*AR5),"",BF5*AR5)</f>
        <v>0</v>
      </c>
      <c r="AT5" s="1" t="s">
        <v>68</v>
      </c>
      <c r="AU5" s="39">
        <f t="shared" si="18"/>
        <v>5.3E-3</v>
      </c>
      <c r="AV5" s="38">
        <f t="shared" ref="AV5:AV6" si="28">IF(ISERROR(BF5*AU5),"",BF5*AU5)</f>
        <v>0.06</v>
      </c>
      <c r="AW5" s="38"/>
      <c r="AX5" s="39"/>
      <c r="AY5" s="38">
        <f t="shared" ref="AY5:AY6" si="29">IF(ISERROR(BF5*AX5),"",BF5*AX5)</f>
        <v>0</v>
      </c>
      <c r="AZ5" s="38"/>
      <c r="BA5" s="39"/>
      <c r="BB5" s="38">
        <f t="shared" ref="BB5:BB6" si="30">IF(ISERROR(BF5*BA5),"",BF5*BA5)</f>
        <v>0</v>
      </c>
      <c r="BC5" s="38">
        <f t="shared" ref="BC5:BC6" si="31">IF(ISERROR(AM5+AO5+AQ5+AV5),"",AM5+AO5+AQ5+AV5)</f>
        <v>0.27</v>
      </c>
      <c r="BD5" s="38">
        <f t="shared" ref="BD5:BD6" si="32">IF(ISERROR(AK5+BC5),"",AK5+BC5)</f>
        <v>8.48</v>
      </c>
      <c r="BE5" s="40">
        <f t="shared" ref="BE5:BE6" si="33">IF(ISERROR((BF5-BD5)/BF5),"",(BF5-BD5)/BF5)</f>
        <v>0.18459999999999999</v>
      </c>
      <c r="BF5" s="11">
        <v>10.4</v>
      </c>
      <c r="BG5" s="11">
        <v>60</v>
      </c>
      <c r="BH5" s="40">
        <f t="shared" ref="BH5:BH6" si="34">IF(ISERROR((BG5-BF5)/BG5),"",(BG5-BF5)/BG5)</f>
        <v>0.82669999999999999</v>
      </c>
      <c r="BI5" s="11">
        <v>10.4</v>
      </c>
      <c r="BJ5" s="10">
        <v>752</v>
      </c>
      <c r="BK5" s="38">
        <f t="shared" ref="BK5:BK6" si="35">IF(ISERROR(BD5*BJ5),"",BD5*BJ5)</f>
        <v>6376.96</v>
      </c>
      <c r="BL5" s="38">
        <f t="shared" ref="BL5:BL6" si="36">IF(ISERROR(BF5*BJ5),"",BF5*BJ5)</f>
        <v>7820.8</v>
      </c>
    </row>
    <row r="6" spans="1:65" ht="60">
      <c r="A6" s="32">
        <v>8</v>
      </c>
      <c r="B6" s="1"/>
      <c r="C6" s="1"/>
      <c r="D6" s="1" t="s">
        <v>71</v>
      </c>
      <c r="E6" s="1"/>
      <c r="F6" s="1" t="s">
        <v>4</v>
      </c>
      <c r="G6" s="56" t="s">
        <v>70</v>
      </c>
      <c r="H6" s="56" t="s">
        <v>86</v>
      </c>
      <c r="I6" s="56" t="s">
        <v>73</v>
      </c>
      <c r="J6" s="56" t="s">
        <v>75</v>
      </c>
      <c r="K6" s="53" t="s">
        <v>69</v>
      </c>
      <c r="L6" s="56" t="s">
        <v>77</v>
      </c>
      <c r="M6" s="56" t="s">
        <v>81</v>
      </c>
      <c r="N6" s="58" t="s">
        <v>79</v>
      </c>
      <c r="O6" s="60"/>
      <c r="P6" s="60" t="s">
        <v>92</v>
      </c>
      <c r="Q6" s="59" t="s">
        <v>87</v>
      </c>
      <c r="R6" s="1" t="s">
        <v>61</v>
      </c>
      <c r="S6" s="33"/>
      <c r="T6" s="34">
        <v>7.7</v>
      </c>
      <c r="U6" s="35">
        <v>0</v>
      </c>
      <c r="V6" s="36">
        <v>6.18</v>
      </c>
      <c r="W6" s="57"/>
      <c r="X6" s="1" t="s">
        <v>3</v>
      </c>
      <c r="Y6" s="47">
        <v>38</v>
      </c>
      <c r="Z6" s="47">
        <v>32</v>
      </c>
      <c r="AA6" s="47">
        <v>15</v>
      </c>
      <c r="AB6" s="34">
        <v>2</v>
      </c>
      <c r="AC6" s="10">
        <v>1</v>
      </c>
      <c r="AD6" s="51">
        <f t="shared" si="19"/>
        <v>1.7999999999999999E-2</v>
      </c>
      <c r="AE6" s="37">
        <f t="shared" si="20"/>
        <v>3611</v>
      </c>
      <c r="AF6" s="1">
        <v>3200</v>
      </c>
      <c r="AG6" s="38">
        <f t="shared" si="21"/>
        <v>0.89</v>
      </c>
      <c r="AH6" s="1" t="s">
        <v>67</v>
      </c>
      <c r="AI6" s="39">
        <v>0.185</v>
      </c>
      <c r="AJ6" s="38">
        <f t="shared" si="22"/>
        <v>1.1399999999999999</v>
      </c>
      <c r="AK6" s="38">
        <f t="shared" si="23"/>
        <v>8.2100000000000009</v>
      </c>
      <c r="AL6" s="39">
        <v>0.02</v>
      </c>
      <c r="AM6" s="38">
        <f t="shared" si="24"/>
        <v>0.21</v>
      </c>
      <c r="AN6" s="39"/>
      <c r="AO6" s="38">
        <f t="shared" si="25"/>
        <v>0</v>
      </c>
      <c r="AP6" s="39"/>
      <c r="AQ6" s="38">
        <f t="shared" si="26"/>
        <v>0</v>
      </c>
      <c r="AR6" s="39"/>
      <c r="AS6" s="38">
        <f t="shared" si="27"/>
        <v>0</v>
      </c>
      <c r="AT6" s="1" t="s">
        <v>68</v>
      </c>
      <c r="AU6" s="39">
        <f t="shared" si="18"/>
        <v>5.3E-3</v>
      </c>
      <c r="AV6" s="38">
        <f t="shared" si="28"/>
        <v>0.06</v>
      </c>
      <c r="AW6" s="38"/>
      <c r="AX6" s="39"/>
      <c r="AY6" s="38">
        <f t="shared" si="29"/>
        <v>0</v>
      </c>
      <c r="AZ6" s="38"/>
      <c r="BA6" s="39"/>
      <c r="BB6" s="38">
        <f t="shared" si="30"/>
        <v>0</v>
      </c>
      <c r="BC6" s="38">
        <f t="shared" si="31"/>
        <v>0.27</v>
      </c>
      <c r="BD6" s="38">
        <f t="shared" si="32"/>
        <v>8.48</v>
      </c>
      <c r="BE6" s="40">
        <f t="shared" si="33"/>
        <v>0.18459999999999999</v>
      </c>
      <c r="BF6" s="11">
        <v>10.4</v>
      </c>
      <c r="BG6" s="11">
        <v>60</v>
      </c>
      <c r="BH6" s="40">
        <f t="shared" si="34"/>
        <v>0.82669999999999999</v>
      </c>
      <c r="BI6" s="11">
        <v>10.4</v>
      </c>
      <c r="BJ6" s="10">
        <v>552</v>
      </c>
      <c r="BK6" s="38">
        <f t="shared" si="35"/>
        <v>4680.96</v>
      </c>
      <c r="BL6" s="38">
        <f t="shared" si="36"/>
        <v>5740.8</v>
      </c>
    </row>
  </sheetData>
  <sheetProtection insertRows="0" deleteRows="0" sort="0"/>
  <protectedRanges>
    <protectedRange sqref="F2:F6 AD2:AD6 X2:X6 AR1:AS1 AW1 AZ1 A7:J178 P7:BB178 T2:T6 L7:N178" name="Range1"/>
    <protectedRange sqref="K7:K183" name="Range1_1"/>
    <protectedRange sqref="BI7:BI178" name="Range1_2"/>
    <protectedRange sqref="O7:O178" name="Range1_2_1"/>
    <protectedRange sqref="Y2:AC6 A2:E6 AE2:BE6 BJ2:BJ6 U2:W6 L2:M6 BG2:BH6 G2:J6 Q2:S6" name="Range1_3"/>
    <protectedRange sqref="K2:K6" name="Range1_1_1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85FEDA-ECD3-4962-A021-161D11B4C4E8}">
          <x14:formula1>
            <xm:f>#REF!</xm:f>
          </x14:formula1>
          <xm:sqref>X2:X6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2026-04-24T02:59:15Z</dcterms:modified>
</cp:coreProperties>
</file>