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0" hidden="1">Item!$A$1:$BF$21</definedName>
    <definedName name="ACC" localSheetId="0">'[1]Quote Sheet All SKUs'!#REF!</definedName>
    <definedName name="ACC">#REF!</definedName>
    <definedName name="Acol" localSheetId="0">#REF!</definedName>
    <definedName name="Acol">#REF!</definedName>
    <definedName name="AD" localSheetId="0">'[2]other data'!$T$2:$T$5</definedName>
    <definedName name="AD">'[3]other data'!$T$2:$T$5</definedName>
    <definedName name="ADUL" localSheetId="0">'[1]Quote Sheet All SKUs'!#REF!</definedName>
    <definedName name="ADUL">#REF!</definedName>
    <definedName name="ALLOCATE" localSheetId="0">[4]comments!$F$3:$F$21</definedName>
    <definedName name="ALLOCATE">[5]comments!$F$3:$F$21</definedName>
    <definedName name="APL" localSheetId="0">'[1]Quote Sheet All SKUs'!#REF!</definedName>
    <definedName name="APL">#REF!</definedName>
    <definedName name="ART" localSheetId="0">'[1]Quote Sheet All SKUs'!#REF!</definedName>
    <definedName name="ART">#REF!</definedName>
    <definedName name="Artwork" localSheetId="0">[6]Amazon!$A$2</definedName>
    <definedName name="Artwork">#REF!</definedName>
    <definedName name="as">'[7]1-Import Product Data Sheet'!$X$2</definedName>
    <definedName name="AssortedSKU_Range">[8]Mapping!$J$2:$J$3</definedName>
    <definedName name="ATotalsPos" localSheetId="0">#REF!</definedName>
    <definedName name="ATotalsPos">#REF!</definedName>
    <definedName name="BASI" localSheetId="0">'[1]Quote Sheet All SKUs'!#REF!</definedName>
    <definedName name="BASI">#REF!</definedName>
    <definedName name="Bath" localSheetId="0">[6]Amazon!$C$2:$C$6</definedName>
    <definedName name="Bath">#REF!</definedName>
    <definedName name="Bath_Accessories" localSheetId="0">[6]Amazon!$AC$2:$AC$22</definedName>
    <definedName name="Bath_Accessories">#REF!</definedName>
    <definedName name="Bath_Rugs" localSheetId="0">[6]Amazon!$AD$2:$AD$4</definedName>
    <definedName name="Bath_Rugs">#REF!</definedName>
    <definedName name="Bed_in_a_bag_Full_Queen_King" localSheetId="0">[6]Amazon!$I$2</definedName>
    <definedName name="Bed_in_a_bag_Full_Queen_King">#REF!</definedName>
    <definedName name="Bed_in_a_bag_Twin" localSheetId="0">[6]Amazon!$H$2</definedName>
    <definedName name="Bed_in_a_bag_Twin">#REF!</definedName>
    <definedName name="Bed_Pillows" localSheetId="0">[6]Amazon!$J$2:$J$7</definedName>
    <definedName name="Bed_Pillows">#REF!</definedName>
    <definedName name="Bedding" localSheetId="0">[6]Amazon!$B$2:$B$22</definedName>
    <definedName name="Bedding">#REF!</definedName>
    <definedName name="Bedding." localSheetId="0">[6]BBB!$A$2:$A$11</definedName>
    <definedName name="Bedding.">#REF!</definedName>
    <definedName name="Bedspreads_Coverlets" localSheetId="0">[6]Amazon!$K$2:$K$4</definedName>
    <definedName name="Bedspreads_Coverlets">#REF!</definedName>
    <definedName name="bigidea" localSheetId="0">[9]Lists!$I$6:$I$29</definedName>
    <definedName name="bigidea">[10]Lists!$I$6:$I$29</definedName>
    <definedName name="Blankets_Throws" localSheetId="0">[6]Amazon!$Q$2:$Q$3</definedName>
    <definedName name="Blankets_Throws">#REF!</definedName>
    <definedName name="BLK" localSheetId="0">'[1]Quote Sheet All SKUs'!#REF!</definedName>
    <definedName name="BLK">#REF!</definedName>
    <definedName name="Brand">'[11]1-Import Product Data Sheet'!$N$102:$N$144</definedName>
    <definedName name="Branded" localSheetId="0">[9]Lists!$F$6:$F$38</definedName>
    <definedName name="Branded">[10]Lists!$F$6:$F$38</definedName>
    <definedName name="brands" localSheetId="0">'[2]other data'!$K$2:$K$48</definedName>
    <definedName name="brands">'[3]other data'!$K$2:$K$48</definedName>
    <definedName name="BuyUnits_Range">[8]Mapping!$B$2:$B$55</definedName>
    <definedName name="ca_available_Range">[8]Mapping!$AB$2:$AB$5</definedName>
    <definedName name="ca_Compliant_Range">[8]Mapping!$BJ$2:$BJ$4</definedName>
    <definedName name="ca_CompliantReason_Range">[8]Mapping!$BL$2:$BL$13</definedName>
    <definedName name="ca_SisVendor_Range">[8]Mapping!$BH$2:$BH$3</definedName>
    <definedName name="ca_stuffedarticlesreg_Range">[8]Mapping!$AD$2:$AD$6</definedName>
    <definedName name="Case_Freight_Range">[8]Mapping!$F$2:$F$19</definedName>
    <definedName name="CATEGORY" localSheetId="0">[12]Sheet1!$DW$2:$DW$3</definedName>
    <definedName name="CATEGORY">[13]Sheet1!$DW$2:$DW$3</definedName>
    <definedName name="categoryfinal" localSheetId="0">'[14]Import Quote Sheet'!$A$90:$A$190</definedName>
    <definedName name="categoryfinal">'[15]Import Quote Sheet'!$A$90:$A$190</definedName>
    <definedName name="chargeback" localSheetId="0">'[2]other data'!$B$2:$B$6</definedName>
    <definedName name="chargeback">'[3]other data'!$B$2:$B$6</definedName>
    <definedName name="CodeCountry">[16]Dropdowns!$G$3:$G$51</definedName>
    <definedName name="color" localSheetId="0">[9]Lists!$J$6:$J$29</definedName>
    <definedName name="color">[10]Lists!$J$6:$J$29</definedName>
    <definedName name="colour" localSheetId="0">[12]Sheet1!$EH$2:$EH$3</definedName>
    <definedName name="colour">[13]Sheet1!$EH$2:$EH$3</definedName>
    <definedName name="COO_Dest">[8]COO!$D$1:$D$3:'[8]COO'!$D$2</definedName>
    <definedName name="COOCountry_Range">[8]Mapping!$R$2:$R$245</definedName>
    <definedName name="COODest_Range">[8]Mapping!$P$2:$P$3</definedName>
    <definedName name="CostCol" localSheetId="0">#REF!</definedName>
    <definedName name="CostCol">#REF!</definedName>
    <definedName name="countries" localSheetId="0">'[2]other data'!$I$3:$I$249</definedName>
    <definedName name="countries">'[3]other data'!$I$3:$I$249</definedName>
    <definedName name="crs">[17]Sheet1!$A$3:$C$1000</definedName>
    <definedName name="Cycle" localSheetId="0">[9]Lists!$E$6:$E$30</definedName>
    <definedName name="Cycle">[10]Lists!$E$6:$E$30</definedName>
    <definedName name="d">[18]Mapping!$AR$2:$AR$84</definedName>
    <definedName name="DCProcessCodes" localSheetId="0">#REF!</definedName>
    <definedName name="DCProcessCodes">#REF!</definedName>
    <definedName name="DDEmsg" localSheetId="0">#REF!</definedName>
    <definedName name="DDEmsg">#REF!</definedName>
    <definedName name="dealPricing_Range">[8]Mapping!$BD$2:$BD$3</definedName>
    <definedName name="Decorative_Accessories" localSheetId="0">[6]Amazon!$AI$2</definedName>
    <definedName name="Decorative_Accessories">#REF!</definedName>
    <definedName name="Decorative_Pillows_Inserts_Covers" localSheetId="0">[6]Amazon!$L$2:$L$3</definedName>
    <definedName name="Decorative_Pillows_Inserts_Covers">#REF!</definedName>
    <definedName name="del">[17]Sheet1!$G$3:$H$518</definedName>
    <definedName name="den" localSheetId="0">[9]Lists!$L$6:$L$29</definedName>
    <definedName name="den">[10]Lists!$L$6:$L$29</definedName>
    <definedName name="Description1_Range">[8]Mapping!$AQ$2:$AQ$72</definedName>
    <definedName name="Description2_Range">[8]Mapping!$AR$2:$AR$84</definedName>
    <definedName name="DesignStrat" localSheetId="0">[19]Info!$F$3:$F$5</definedName>
    <definedName name="DesignStrat">[19]Info!$F$3:$F$5</definedName>
    <definedName name="diffgrp" localSheetId="0">'[2]diff group head'!$A$2:$A$47</definedName>
    <definedName name="diffgrp">'[3]diff group head'!$A$2:$A$47</definedName>
    <definedName name="DIFFS" localSheetId="0">'[2]other data'!$AF$2:$AF$13</definedName>
    <definedName name="DIFFS">'[3]other data'!$AF$2:$AF$13</definedName>
    <definedName name="Down_Comforters" localSheetId="0">[6]Amazon!$S$2:$S$4</definedName>
    <definedName name="Down_Comforters">#REF!</definedName>
    <definedName name="Duvet_Covers" localSheetId="0">[6]Amazon!$M$2:$M$3</definedName>
    <definedName name="Duvet_Covers">#REF!</definedName>
    <definedName name="Electrics" localSheetId="0">[6]Amazon!$T$2:$T$3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[20]Costs!$J$11</definedName>
    <definedName name="Feature1_Range">[8]Mapping!$AG$2:$AG$20</definedName>
    <definedName name="Feature10_Range">[8]Mapping!$AP$2:$AP$20</definedName>
    <definedName name="Feature2_Range">[8]Mapping!$AH$2:$AH$25</definedName>
    <definedName name="Feature3_Range">[8]Mapping!$AI$2:$AI$7</definedName>
    <definedName name="Feature4_Range">[8]Mapping!$AJ$2:$AJ$6</definedName>
    <definedName name="Feature5_Range">[8]Mapping!$AK$2:$AK$15</definedName>
    <definedName name="Feature6_Range">[8]Mapping!$AL$2:$AL$17</definedName>
    <definedName name="Feature7_Range">[8]Mapping!$AM$2:$AM$21</definedName>
    <definedName name="Feature8_Range">[8]Mapping!$AN$2:$AN$9</definedName>
    <definedName name="Feature9_Range">[8]Mapping!$AO$2:$AO$5</definedName>
    <definedName name="FIFRACompliance_Range">[8]Mapping!$L$2:$L$10</definedName>
    <definedName name="FIFRAExemption_Range">[8]Mapping!$N$2:$N$3</definedName>
    <definedName name="finalports" localSheetId="0">'[14]Import Quote Sheet'!$B$90:$B$123</definedName>
    <definedName name="finalports">'[15]Import Quote Sheet'!$B$90:$B$123</definedName>
    <definedName name="foam" localSheetId="0">[12]Sheet1!$EC$2:$EC$3</definedName>
    <definedName name="foam">[13]Sheet1!$EC$2:$EC$3</definedName>
    <definedName name="FOBCostPerPiece" localSheetId="0">#REF!</definedName>
    <definedName name="FOBCostPerPiece">#REF!</definedName>
    <definedName name="freight" localSheetId="0">'[2]other data'!$AC$3:$AC$14</definedName>
    <definedName name="freight">'[3]other data'!$AC$3:$AC$14</definedName>
    <definedName name="FreightTerms">[16]Dropdowns!$B$3:$B$139</definedName>
    <definedName name="FUR" localSheetId="0">'[1]Quote Sheet All SKUs'!#REF!</definedName>
    <definedName name="FUR">#REF!</definedName>
    <definedName name="gen_nontxtl_UOM_Range">[8]Mapping!$Z$2:$Z$11</definedName>
    <definedName name="gen_txtl_permlbl_careinstr_Range">[8]Mapping!$V$2:$V$9</definedName>
    <definedName name="gen_txtl_permlbl_fabrcont_Range">[8]Mapping!$X$2:$X$12</definedName>
    <definedName name="gen_txtl_permlbl_vendinfo_Range">[8]Mapping!$T$2:$T$8</definedName>
    <definedName name="gen_ulreq_Range" localSheetId="0">[21]Mapping!$X$2:$X$5</definedName>
    <definedName name="gen_ulreq_Range">[22]Mapping!$X$2:$X$5</definedName>
    <definedName name="gridActPctRow" localSheetId="0">#REF!</definedName>
    <definedName name="gridActPctRow">#REF!</definedName>
    <definedName name="gridActUnitsRow" localSheetId="0">#REF!</definedName>
    <definedName name="gridActUnitsRow">#REF!</definedName>
    <definedName name="gridRetailRow" localSheetId="0">#REF!</definedName>
    <definedName name="gridRetailRow">#REF!</definedName>
    <definedName name="gridTargetPctRow" localSheetId="0">#REF!</definedName>
    <definedName name="gridTargetPctRow">#REF!</definedName>
    <definedName name="gridTargetUnitsRow" localSheetId="0">#REF!</definedName>
    <definedName name="gridTargetUnitsRow">#REF!</definedName>
    <definedName name="HANGER" localSheetId="0">[2]hangers!$B$3:$B$42</definedName>
    <definedName name="HANGER">[3]hangers!$B$3:$B$42</definedName>
    <definedName name="hanger2" localSheetId="0">[2]hangers!$G$3:$G$42</definedName>
    <definedName name="hanger2">[3]hangers!$G$3:$G$42</definedName>
    <definedName name="Home_Décor" localSheetId="0">[6]Amazon!$D$2:$D$3</definedName>
    <definedName name="Home_Décor">#REF!</definedName>
    <definedName name="Home_Décor." localSheetId="0">[6]BBB!$B$2:$B$10</definedName>
    <definedName name="Home_Décor.">#REF!</definedName>
    <definedName name="INITIALBUY" localSheetId="0">'[23]X-LIST'!$G$2:$G$7</definedName>
    <definedName name="INITIALBUY">'[24]X-LIST'!$G$2:$G$7</definedName>
    <definedName name="KD" localSheetId="0">[12]Sheet1!$DS$2:$DS$2</definedName>
    <definedName name="KD">[13]Sheet1!$DS$2:$DS$2</definedName>
    <definedName name="Kids_Bath" localSheetId="0">[6]Amazon!$AE$2:$AE$4</definedName>
    <definedName name="Kids_Bath">#REF!</definedName>
    <definedName name="Kids_or_Teen" localSheetId="0">[6]Amazon!$R$2:$R$21</definedName>
    <definedName name="Kids_or_Teen">#REF!</definedName>
    <definedName name="LGT" localSheetId="0">'[1]Quote Sheet All SKUs'!#REF!</definedName>
    <definedName name="LGT">#REF!</definedName>
    <definedName name="LicensedProduct_Range">[8]Mapping!$AF$2:$AF$3</definedName>
    <definedName name="LIFESTYLE" localSheetId="0">'[23]X-LIST'!$C$2:$C$7</definedName>
    <definedName name="LIFESTYLE">'[24]X-LIST'!$C$2:$C$7</definedName>
    <definedName name="Lighting_or_Candleholders" localSheetId="0">[6]Amazon!$AH$2:$AH$17</definedName>
    <definedName name="Lighting_or_Candleholders">#REF!</definedName>
    <definedName name="loctype" localSheetId="0">'[2]other data'!$BN$2:$BN$6</definedName>
    <definedName name="loctype">'[3]other data'!$BN$2:$BN$6</definedName>
    <definedName name="M" localSheetId="0">[12]Sheet1!$EA$2:$EA$3</definedName>
    <definedName name="M">[13]Sheet1!$EA$2:$EA$3</definedName>
    <definedName name="Mattress_Pads_Full_Queen_King" localSheetId="0">[6]Amazon!$U$2:$U$4</definedName>
    <definedName name="Mattress_Pads_Full_Queen_King">#REF!</definedName>
    <definedName name="Mattress_Pads_Twin" localSheetId="0">[6]Amazon!$V$2:$V$8</definedName>
    <definedName name="Mattress_Pads_Twin">#REF!</definedName>
    <definedName name="Mattress_Toppers_Full_Queen_King" localSheetId="0">[6]Amazon!$W$2</definedName>
    <definedName name="Mattress_Toppers_Full_Queen_King">#REF!</definedName>
    <definedName name="Mattress_Toppers_Twin" localSheetId="0">[6]Amazon!$X$2:$X$11</definedName>
    <definedName name="Mattress_Toppers_Twin">#REF!</definedName>
    <definedName name="Non_Down_Comforters_Full_Queen_King" localSheetId="0">[6]Amazon!$N$2:$N$4</definedName>
    <definedName name="Non_Down_Comforters_Full_Queen_King">#REF!</definedName>
    <definedName name="Non_Down_Comforters_Twin" localSheetId="0">[6]Amazon!$O$2:$O$5</definedName>
    <definedName name="Non_Down_Comforters_Twin">#REF!</definedName>
    <definedName name="NumberOfGroups">12</definedName>
    <definedName name="Ocol" localSheetId="0">#REF!</definedName>
    <definedName name="Ocol">#REF!</definedName>
    <definedName name="ORDERTYPE" localSheetId="0">'[2]other data'!$AN$2:$AN$6</definedName>
    <definedName name="ORDERTYPE">'[3]other data'!$AN$2:$AN$6</definedName>
    <definedName name="OTB" localSheetId="0">'[2]other data'!$R$2:$R$14</definedName>
    <definedName name="OTB">'[3]other data'!$R$2:$R$14</definedName>
    <definedName name="Outdoor" localSheetId="0">[6]BBB!$C$2</definedName>
    <definedName name="Outdoor">#REF!</definedName>
    <definedName name="OwnedCol" localSheetId="0">#REF!</definedName>
    <definedName name="OwnedCol">#REF!</definedName>
    <definedName name="PACK" localSheetId="0">[12]Sheet1!$EE$2:$EE$3</definedName>
    <definedName name="PACK">[13]Sheet1!$EE$2:$EE$3</definedName>
    <definedName name="PackageType">'[11]1-Import Product Data Sheet'!$L$102:$L$131</definedName>
    <definedName name="PackCol" localSheetId="0">#REF!</definedName>
    <definedName name="PackCol">#REF!</definedName>
    <definedName name="PayTerms">[16]Dropdowns!$C$3:$C$4</definedName>
    <definedName name="PDQList">'[11]1-Import Product Data Sheet'!$AR$1:$AR$24</definedName>
    <definedName name="PET" localSheetId="0">'[1]Quote Sheet All SKUs'!#REF!</definedName>
    <definedName name="PET">#REF!</definedName>
    <definedName name="Pet_Care" localSheetId="0">[6]BBB!$D$2:$D$6</definedName>
    <definedName name="Pet_Care">#REF!</definedName>
    <definedName name="PETB" localSheetId="0">'[1]Quote Sheet All SKUs'!#REF!</definedName>
    <definedName name="PETB">#REF!</definedName>
    <definedName name="Pillow_Shams" localSheetId="0">[6]Amazon!$P$2</definedName>
    <definedName name="Pillow_Shams">#REF!</definedName>
    <definedName name="Pillowcases" localSheetId="0">[6]Amazon!$Y$2:$Y$3</definedName>
    <definedName name="Pillowcases">#REF!</definedName>
    <definedName name="PkgFormat" localSheetId="0">[19]Info!$E$2:$E$49</definedName>
    <definedName name="PkgFormat">[19]Info!$E$2:$E$49</definedName>
    <definedName name="po_type" localSheetId="0">'[2]other data'!$AU$2:$AU$11</definedName>
    <definedName name="po_type">'[3]other data'!$AU$2:$AU$11</definedName>
    <definedName name="PORT_IFF" localSheetId="0">[25]a!$A$10:$B$35</definedName>
    <definedName name="PORT_IFF">[26]a!$A$10:$B$35</definedName>
    <definedName name="PortSeq">'[11]1-Import Product Data Sheet'!$U$2</definedName>
    <definedName name="PortSeqLCL" localSheetId="0">#REF!</definedName>
    <definedName name="PortSeqLCL">#REF!</definedName>
    <definedName name="POtype" localSheetId="0">#REF!</definedName>
    <definedName name="POtype">#REF!</definedName>
    <definedName name="Preticketed_Range">[8]Mapping!$H$2:$H$3</definedName>
    <definedName name="PrevBuy">'[11]1-Import Product Data Sheet'!$AR$26:$AR$27</definedName>
    <definedName name="Prints" localSheetId="0">[6]Amazon!$G$2:$G$5</definedName>
    <definedName name="Prints">#REF!</definedName>
    <definedName name="ProfileDesc" localSheetId="0">#REF!</definedName>
    <definedName name="ProfileDesc">#REF!</definedName>
    <definedName name="QSFOB" localSheetId="0">[27]Q1!$C$38</definedName>
    <definedName name="QSFOB">[28]Q1!$C$38</definedName>
    <definedName name="Quilts" localSheetId="0">[6]Amazon!$Z$2:$Z$3</definedName>
    <definedName name="Quilts">#REF!</definedName>
    <definedName name="RateSeq">'[11]1-Import Product Data Sheet'!$X$2</definedName>
    <definedName name="retailAK_O_YN_Range">[8]Mapping!$AV$2:$AV$3</definedName>
    <definedName name="retailCA_O_YN_Range">[8]Mapping!$AZ$2:$AZ$3</definedName>
    <definedName name="retailHA_O_YN_Range">[8]Mapping!$BB$2:$BB$3</definedName>
    <definedName name="retailPR_O_YN_Range">[8]Mapping!$AX$2:$AX$3</definedName>
    <definedName name="retailPR_o_YN_Rangee" localSheetId="0">[21]Mapping!$AL$2:$AL$3</definedName>
    <definedName name="retailPR_o_YN_Rangee">[22]Mapping!$AL$2:$AL$3</definedName>
    <definedName name="retailUS_O_YN_Range">[8]Mapping!$AT$2:$AT$3</definedName>
    <definedName name="RoutingDesc" localSheetId="0">#REF!</definedName>
    <definedName name="RoutingDesc">#REF!</definedName>
    <definedName name="runnum" localSheetId="0">'[2]other data'!$BI$2:$BI$18</definedName>
    <definedName name="runnum">'[3]other data'!$BI$2:$BI$18</definedName>
    <definedName name="scalenum" localSheetId="0">'[2]other data'!$BG$2:$BG$18</definedName>
    <definedName name="scalenum">'[3]other data'!$BG$2:$BG$18</definedName>
    <definedName name="Seasonal" localSheetId="0">[6]BBB!$E$2:$E$3</definedName>
    <definedName name="Seasonal">#REF!</definedName>
    <definedName name="SellUnits_Range">[8]Mapping!$D$2:$D$53</definedName>
    <definedName name="Sheets_Full_Queen_King" localSheetId="0">[6]Amazon!$AA$2:$AA$4</definedName>
    <definedName name="Sheets_Full_Queen_King">#REF!</definedName>
    <definedName name="Sheets_Twin" localSheetId="0">[6]Amazon!$AB$2:$AB$4</definedName>
    <definedName name="Sheets_Twin">#REF!</definedName>
    <definedName name="SHET" localSheetId="0">'[1]Quote Sheet All SKUs'!#REF!</definedName>
    <definedName name="SHET">#REF!</definedName>
    <definedName name="Shower_Curtains" localSheetId="0">[6]Amazon!$AF$2</definedName>
    <definedName name="Shower_Curtains">#REF!</definedName>
    <definedName name="size1" localSheetId="0">#REF!</definedName>
    <definedName name="size1">#REF!</definedName>
    <definedName name="size1a" localSheetId="0">#REF!</definedName>
    <definedName name="size1a">#REF!</definedName>
    <definedName name="Slipcovers_Chair_Pads" localSheetId="0">[6]Amazon!$AK$2</definedName>
    <definedName name="Slipcovers_Chair_Pads">#REF!</definedName>
    <definedName name="Slipcovers_Chair_Pads." localSheetId="0">[6]Amazon!$F$2</definedName>
    <definedName name="Slipcovers_Chair_Pads.">#REF!</definedName>
    <definedName name="SPECIAL" localSheetId="0">[2]comments!$B$3:$B$54</definedName>
    <definedName name="SPECIAL">[3]comments!$B$3:$B$54</definedName>
    <definedName name="ssn_code" localSheetId="0">'[2]other data'!$AQ$2:$AQ$110</definedName>
    <definedName name="ssn_code">'[3]other data'!$AQ$2:$AQ$110</definedName>
    <definedName name="ssn_phase" localSheetId="0">'[2]other data'!$AS$2:$AS$83</definedName>
    <definedName name="ssn_phase">'[3]other data'!$AS$2:$AS$83</definedName>
    <definedName name="StoreCount" localSheetId="0">#REF!</definedName>
    <definedName name="StoreCount">#REF!</definedName>
    <definedName name="StoreGrid0" localSheetId="0">#REF!</definedName>
    <definedName name="StoreGrid0">#REF!</definedName>
    <definedName name="suggestedMessage_Range">[8]Mapping!$BF$2:$BF$3</definedName>
    <definedName name="SUPPLIER" localSheetId="0">'[2]vendor info'!$A$4:$A$400</definedName>
    <definedName name="SUPPLIER">'[3]vendor info'!$A$4:$A$400</definedName>
    <definedName name="TargetCol" localSheetId="0">#REF!</definedName>
    <definedName name="TargetCol">#REF!</definedName>
    <definedName name="TBJ" localSheetId="0">'[2]other data'!$AK$2:$AK$10</definedName>
    <definedName name="TBJ">'[3]other data'!$AK$2:$AK$10</definedName>
    <definedName name="TERMS" localSheetId="0">'[2]other data'!$P$2:$P$7</definedName>
    <definedName name="TERMS">'[3]other data'!$P$2:$P$7</definedName>
    <definedName name="TICKET" localSheetId="0">[2]tickets!$B$3:$B$27</definedName>
    <definedName name="TICKET">[3]tickets!$B$3:$B$27</definedName>
    <definedName name="ticket2" localSheetId="0">[2]tickets!$G$3:$G$27</definedName>
    <definedName name="ticket2">[3]tickets!$G$3:$G$27</definedName>
    <definedName name="TotalCostValue" localSheetId="0">#REF!</definedName>
    <definedName name="TotalCostValue">#REF!</definedName>
    <definedName name="TotalMarkup" localSheetId="0">#REF!</definedName>
    <definedName name="TotalMarkup">#REF!</definedName>
    <definedName name="TotalRetailValue" localSheetId="0">#REF!</definedName>
    <definedName name="TotalRetailValue">#REF!</definedName>
    <definedName name="TotalUnits" localSheetId="0">#REF!</definedName>
    <definedName name="TotalUnits">#REF!</definedName>
    <definedName name="totalUnitsCol" localSheetId="0">#REF!</definedName>
    <definedName name="totalUnitsCol">#REF!</definedName>
    <definedName name="Towels_Bath_Sheets" localSheetId="0">[6]Amazon!$AG$2:$AG$3</definedName>
    <definedName name="Towels_Bath_Sheets">#REF!</definedName>
    <definedName name="UDA3A" localSheetId="0">'[2]other data'!$AY$2:$AY$4</definedName>
    <definedName name="UDA3A">'[3]other data'!$AY$2:$AY$4</definedName>
    <definedName name="UDA3B" localSheetId="0">'[2]other data'!$AZ$2:$AZ$6</definedName>
    <definedName name="UDA3B">'[3]other data'!$AZ$2:$AZ$6</definedName>
    <definedName name="UNIT" localSheetId="0">[12]Sheet1!$EF$2:$EF$3</definedName>
    <definedName name="UNIT">[13]Sheet1!$EF$2:$EF$3</definedName>
    <definedName name="upc" localSheetId="0">'[2]other data'!$AH$2:$AH$10</definedName>
    <definedName name="upc">'[3]other data'!$AH$2:$AH$10</definedName>
    <definedName name="UPC1A" localSheetId="0">'[2]other data'!$BD$2:$BD$5</definedName>
    <definedName name="UPC1A">'[3]other data'!$BD$2:$BD$5</definedName>
    <definedName name="UPC2A" localSheetId="0">'[2]other data'!$BF$2:$BF$5</definedName>
    <definedName name="UPC2A">'[3]other data'!$BF$2:$BF$5</definedName>
    <definedName name="User1Col" localSheetId="0">#REF!</definedName>
    <definedName name="User1Col">#REF!</definedName>
    <definedName name="User3Col" localSheetId="0">#REF!</definedName>
    <definedName name="User3Col">#REF!</definedName>
    <definedName name="WAREHOUSE" localSheetId="0">'[2]other data'!$BL$2:$BL$24</definedName>
    <definedName name="WAREHOUSE">'[3]other data'!$BL$2:$BL$24</definedName>
    <definedName name="WIN" localSheetId="0">'[1]Quote Sheet All SKUs'!#REF!</definedName>
    <definedName name="WIN">#REF!</definedName>
    <definedName name="Window_Treatments_Hardware_Accessories" localSheetId="0">[6]Amazon!$AJ$2:$AJ$7</definedName>
    <definedName name="Window_Treatments_Hardware_Accessories">#REF!</definedName>
    <definedName name="Window_Treatments_Hardware_Accessories." localSheetId="0">[6]Amazon!$E$2</definedName>
    <definedName name="Window_Treatments_Hardware_Accessories.">#REF!</definedName>
    <definedName name="wood" localSheetId="0">[12]Sheet1!$EG$2:$EG$3</definedName>
    <definedName name="wood">[13]Sheet1!$EG$2:$EG$3</definedName>
    <definedName name="World1" localSheetId="0">[9]Lists!$H$6:$H$29</definedName>
    <definedName name="World1">[10]Lists!$H$6:$H$29</definedName>
    <definedName name="YN">'[29]Page 1 Sales and Forecast'!$AA$2:$AA$3</definedName>
    <definedName name="YNE" localSheetId="0">'[2]other data'!$BB$2:$BB$5</definedName>
    <definedName name="YNE">'[3]other data'!$BB$2:$BB$5</definedName>
    <definedName name="YNES" localSheetId="0">'[2]other data'!$BR$2:$BR$6</definedName>
    <definedName name="YNES">'[3]other data'!$BR$2:$BR$6</definedName>
    <definedName name="YOUT" localSheetId="0">'[1]Quote Sheet All SKUs'!#REF!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1" i="1" l="1"/>
  <c r="AZ21" i="1"/>
  <c r="BB21" i="1" s="1"/>
  <c r="AU21" i="1"/>
  <c r="AR21" i="1"/>
  <c r="AP21" i="1"/>
  <c r="AN21" i="1"/>
  <c r="AK21" i="1"/>
  <c r="AI21" i="1"/>
  <c r="AF21" i="1"/>
  <c r="Y21" i="1"/>
  <c r="AA21" i="1" s="1"/>
  <c r="AC21" i="1" s="1"/>
  <c r="BE20" i="1"/>
  <c r="AZ20" i="1"/>
  <c r="BB20" i="1" s="1"/>
  <c r="AU20" i="1"/>
  <c r="AR20" i="1"/>
  <c r="AP20" i="1"/>
  <c r="AN20" i="1"/>
  <c r="AL20" i="1"/>
  <c r="AK20" i="1"/>
  <c r="AI20" i="1"/>
  <c r="AV20" i="1" s="1"/>
  <c r="AF20" i="1"/>
  <c r="Y20" i="1"/>
  <c r="AA20" i="1" s="1"/>
  <c r="AC20" i="1" s="1"/>
  <c r="AG20" i="1" s="1"/>
  <c r="BE19" i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AG19" i="1" s="1"/>
  <c r="BE18" i="1"/>
  <c r="AZ18" i="1"/>
  <c r="AL18" i="1" s="1"/>
  <c r="AU18" i="1"/>
  <c r="AR18" i="1"/>
  <c r="AP18" i="1"/>
  <c r="AN18" i="1"/>
  <c r="AK18" i="1"/>
  <c r="AI18" i="1"/>
  <c r="AF18" i="1"/>
  <c r="Y18" i="1"/>
  <c r="AA18" i="1" s="1"/>
  <c r="AC18" i="1" s="1"/>
  <c r="BE17" i="1"/>
  <c r="AZ17" i="1"/>
  <c r="BB17" i="1" s="1"/>
  <c r="AU17" i="1"/>
  <c r="AR17" i="1"/>
  <c r="AP17" i="1"/>
  <c r="AN17" i="1"/>
  <c r="AK17" i="1"/>
  <c r="AI17" i="1"/>
  <c r="AF17" i="1"/>
  <c r="Y17" i="1"/>
  <c r="AA17" i="1" s="1"/>
  <c r="AC17" i="1" s="1"/>
  <c r="BE16" i="1"/>
  <c r="AZ16" i="1"/>
  <c r="BB16" i="1" s="1"/>
  <c r="AU16" i="1"/>
  <c r="AR16" i="1"/>
  <c r="AP16" i="1"/>
  <c r="AN16" i="1"/>
  <c r="AL16" i="1"/>
  <c r="AK16" i="1"/>
  <c r="AI16" i="1"/>
  <c r="AF16" i="1"/>
  <c r="Y16" i="1"/>
  <c r="AA16" i="1" s="1"/>
  <c r="AC16" i="1" s="1"/>
  <c r="AG16" i="1" s="1"/>
  <c r="BE15" i="1"/>
  <c r="AZ15" i="1"/>
  <c r="AL15" i="1" s="1"/>
  <c r="AU15" i="1"/>
  <c r="AR15" i="1"/>
  <c r="AP15" i="1"/>
  <c r="AN15" i="1"/>
  <c r="AK15" i="1"/>
  <c r="AI15" i="1"/>
  <c r="AF15" i="1"/>
  <c r="Y15" i="1"/>
  <c r="AA15" i="1" s="1"/>
  <c r="AC15" i="1" s="1"/>
  <c r="BE14" i="1"/>
  <c r="AZ14" i="1"/>
  <c r="AL14" i="1" s="1"/>
  <c r="AU14" i="1"/>
  <c r="AR14" i="1"/>
  <c r="AP14" i="1"/>
  <c r="AN14" i="1"/>
  <c r="AK14" i="1"/>
  <c r="AI14" i="1"/>
  <c r="AF14" i="1"/>
  <c r="Y14" i="1"/>
  <c r="AA14" i="1" s="1"/>
  <c r="AC14" i="1" s="1"/>
  <c r="BE13" i="1"/>
  <c r="AZ13" i="1"/>
  <c r="BB13" i="1" s="1"/>
  <c r="AU13" i="1"/>
  <c r="AR13" i="1"/>
  <c r="AP13" i="1"/>
  <c r="AN13" i="1"/>
  <c r="AK13" i="1"/>
  <c r="AI13" i="1"/>
  <c r="AF13" i="1"/>
  <c r="Y13" i="1"/>
  <c r="AA13" i="1" s="1"/>
  <c r="AC13" i="1" s="1"/>
  <c r="BE12" i="1"/>
  <c r="AZ12" i="1"/>
  <c r="BB12" i="1" s="1"/>
  <c r="AU12" i="1"/>
  <c r="AR12" i="1"/>
  <c r="AP12" i="1"/>
  <c r="AN12" i="1"/>
  <c r="AL12" i="1"/>
  <c r="AK12" i="1"/>
  <c r="AI12" i="1"/>
  <c r="AF12" i="1"/>
  <c r="Y12" i="1"/>
  <c r="AA12" i="1" s="1"/>
  <c r="AC12" i="1" s="1"/>
  <c r="AG12" i="1" s="1"/>
  <c r="BE11" i="1"/>
  <c r="BB11" i="1"/>
  <c r="AZ11" i="1"/>
  <c r="AU11" i="1"/>
  <c r="AR11" i="1"/>
  <c r="AP11" i="1"/>
  <c r="AN11" i="1"/>
  <c r="AL11" i="1"/>
  <c r="AK11" i="1"/>
  <c r="AI11" i="1"/>
  <c r="AV11" i="1" s="1"/>
  <c r="AF11" i="1"/>
  <c r="Y11" i="1"/>
  <c r="AA11" i="1" s="1"/>
  <c r="AC11" i="1" s="1"/>
  <c r="AG11" i="1" s="1"/>
  <c r="BE10" i="1"/>
  <c r="AZ10" i="1"/>
  <c r="BB10" i="1" s="1"/>
  <c r="AU10" i="1"/>
  <c r="AR10" i="1"/>
  <c r="AP10" i="1"/>
  <c r="AN10" i="1"/>
  <c r="AK10" i="1"/>
  <c r="AI10" i="1"/>
  <c r="AF10" i="1"/>
  <c r="Y10" i="1"/>
  <c r="AA10" i="1" s="1"/>
  <c r="AC10" i="1" s="1"/>
  <c r="BE9" i="1"/>
  <c r="AZ9" i="1"/>
  <c r="AL9" i="1" s="1"/>
  <c r="AU9" i="1"/>
  <c r="AR9" i="1"/>
  <c r="AP9" i="1"/>
  <c r="AN9" i="1"/>
  <c r="AK9" i="1"/>
  <c r="AI9" i="1"/>
  <c r="AF9" i="1"/>
  <c r="Y9" i="1"/>
  <c r="AA9" i="1" s="1"/>
  <c r="AC9" i="1" s="1"/>
  <c r="BE8" i="1"/>
  <c r="AZ8" i="1"/>
  <c r="BB8" i="1" s="1"/>
  <c r="AU8" i="1"/>
  <c r="AR8" i="1"/>
  <c r="AP8" i="1"/>
  <c r="AN8" i="1"/>
  <c r="AL8" i="1"/>
  <c r="AK8" i="1"/>
  <c r="AI8" i="1"/>
  <c r="AV8" i="1" s="1"/>
  <c r="AF8" i="1"/>
  <c r="Y8" i="1"/>
  <c r="AA8" i="1" s="1"/>
  <c r="AC8" i="1" s="1"/>
  <c r="AG8" i="1" s="1"/>
  <c r="BE7" i="1"/>
  <c r="AZ7" i="1"/>
  <c r="BB7" i="1" s="1"/>
  <c r="AU7" i="1"/>
  <c r="AR7" i="1"/>
  <c r="AP7" i="1"/>
  <c r="AN7" i="1"/>
  <c r="AK7" i="1"/>
  <c r="AI7" i="1"/>
  <c r="AF7" i="1"/>
  <c r="Y7" i="1"/>
  <c r="AA7" i="1" s="1"/>
  <c r="AC7" i="1" s="1"/>
  <c r="AG7" i="1" s="1"/>
  <c r="BE6" i="1"/>
  <c r="AZ6" i="1"/>
  <c r="AL6" i="1" s="1"/>
  <c r="AU6" i="1"/>
  <c r="AR6" i="1"/>
  <c r="AP6" i="1"/>
  <c r="AN6" i="1"/>
  <c r="AK6" i="1"/>
  <c r="AI6" i="1"/>
  <c r="AF6" i="1"/>
  <c r="Y6" i="1"/>
  <c r="AA6" i="1" s="1"/>
  <c r="AC6" i="1" s="1"/>
  <c r="BE5" i="1"/>
  <c r="AZ5" i="1"/>
  <c r="BB5" i="1" s="1"/>
  <c r="AU5" i="1"/>
  <c r="AR5" i="1"/>
  <c r="AP5" i="1"/>
  <c r="AN5" i="1"/>
  <c r="AK5" i="1"/>
  <c r="AI5" i="1"/>
  <c r="AF5" i="1"/>
  <c r="Y5" i="1"/>
  <c r="AA5" i="1" s="1"/>
  <c r="AC5" i="1" s="1"/>
  <c r="AG5" i="1" s="1"/>
  <c r="BE4" i="1"/>
  <c r="AZ4" i="1"/>
  <c r="BB4" i="1" s="1"/>
  <c r="AU4" i="1"/>
  <c r="AR4" i="1"/>
  <c r="AP4" i="1"/>
  <c r="AN4" i="1"/>
  <c r="AK4" i="1"/>
  <c r="AI4" i="1"/>
  <c r="AF4" i="1"/>
  <c r="Y4" i="1"/>
  <c r="AA4" i="1" s="1"/>
  <c r="AC4" i="1" s="1"/>
  <c r="BE3" i="1"/>
  <c r="AZ3" i="1"/>
  <c r="BB3" i="1" s="1"/>
  <c r="AU3" i="1"/>
  <c r="AR3" i="1"/>
  <c r="AP3" i="1"/>
  <c r="AN3" i="1"/>
  <c r="AL3" i="1"/>
  <c r="AK3" i="1"/>
  <c r="AI3" i="1"/>
  <c r="AF3" i="1"/>
  <c r="Y3" i="1"/>
  <c r="AA3" i="1" s="1"/>
  <c r="AC3" i="1" s="1"/>
  <c r="AG3" i="1" s="1"/>
  <c r="BE2" i="1"/>
  <c r="AZ2" i="1"/>
  <c r="AL2" i="1" s="1"/>
  <c r="AU2" i="1"/>
  <c r="AR2" i="1"/>
  <c r="AP2" i="1"/>
  <c r="AN2" i="1"/>
  <c r="AK2" i="1"/>
  <c r="AI2" i="1"/>
  <c r="AF2" i="1"/>
  <c r="Y2" i="1"/>
  <c r="AA2" i="1" s="1"/>
  <c r="AC2" i="1" s="1"/>
  <c r="AG9" i="1" l="1"/>
  <c r="BB14" i="1"/>
  <c r="AG17" i="1"/>
  <c r="AL17" i="1"/>
  <c r="AG21" i="1"/>
  <c r="AL21" i="1"/>
  <c r="AV21" i="1" s="1"/>
  <c r="AG4" i="1"/>
  <c r="AL4" i="1"/>
  <c r="AV4" i="1" s="1"/>
  <c r="AL7" i="1"/>
  <c r="AG10" i="1"/>
  <c r="AL10" i="1"/>
  <c r="AV10" i="1" s="1"/>
  <c r="AG14" i="1"/>
  <c r="AW14" i="1" s="1"/>
  <c r="AG15" i="1"/>
  <c r="AL19" i="1"/>
  <c r="AV19" i="1" s="1"/>
  <c r="AW19" i="1" s="1"/>
  <c r="AW7" i="1"/>
  <c r="AX7" i="1" s="1"/>
  <c r="AV15" i="1"/>
  <c r="AV2" i="1"/>
  <c r="AV6" i="1"/>
  <c r="AV18" i="1"/>
  <c r="BB2" i="1"/>
  <c r="BB15" i="1"/>
  <c r="AV12" i="1"/>
  <c r="AW12" i="1" s="1"/>
  <c r="BB6" i="1"/>
  <c r="BB18" i="1"/>
  <c r="AV3" i="1"/>
  <c r="AW3" i="1" s="1"/>
  <c r="AV7" i="1"/>
  <c r="AG2" i="1"/>
  <c r="AW2" i="1" s="1"/>
  <c r="AX2" i="1" s="1"/>
  <c r="AG6" i="1"/>
  <c r="AG13" i="1"/>
  <c r="AL13" i="1"/>
  <c r="AV13" i="1" s="1"/>
  <c r="AV14" i="1"/>
  <c r="AV16" i="1"/>
  <c r="AV17" i="1"/>
  <c r="AG18" i="1"/>
  <c r="AV9" i="1"/>
  <c r="AW16" i="1"/>
  <c r="AW8" i="1"/>
  <c r="AW11" i="1"/>
  <c r="AW20" i="1"/>
  <c r="AL5" i="1"/>
  <c r="AV5" i="1" s="1"/>
  <c r="AW5" i="1" s="1"/>
  <c r="BB9" i="1"/>
  <c r="AW21" i="1" l="1"/>
  <c r="AW17" i="1"/>
  <c r="AW10" i="1"/>
  <c r="AW9" i="1"/>
  <c r="AW4" i="1"/>
  <c r="BD2" i="1"/>
  <c r="BD7" i="1"/>
  <c r="AW18" i="1"/>
  <c r="AW15" i="1"/>
  <c r="BD15" i="1" s="1"/>
  <c r="AX10" i="1"/>
  <c r="BD10" i="1"/>
  <c r="BD21" i="1"/>
  <c r="AX21" i="1"/>
  <c r="BD19" i="1"/>
  <c r="AX19" i="1"/>
  <c r="BD3" i="1"/>
  <c r="AX3" i="1"/>
  <c r="BD12" i="1"/>
  <c r="AX12" i="1"/>
  <c r="AW6" i="1"/>
  <c r="AW13" i="1"/>
  <c r="AX9" i="1"/>
  <c r="BD9" i="1"/>
  <c r="AX5" i="1"/>
  <c r="BD5" i="1"/>
  <c r="BD20" i="1"/>
  <c r="AX20" i="1"/>
  <c r="BD4" i="1"/>
  <c r="AX4" i="1"/>
  <c r="AX14" i="1"/>
  <c r="BD14" i="1"/>
  <c r="BD16" i="1"/>
  <c r="AX16" i="1"/>
  <c r="BD11" i="1"/>
  <c r="AX11" i="1"/>
  <c r="AX17" i="1"/>
  <c r="BD17" i="1"/>
  <c r="BD8" i="1"/>
  <c r="AX8" i="1"/>
  <c r="AX15" i="1" l="1"/>
  <c r="AX18" i="1"/>
  <c r="BD18" i="1"/>
  <c r="AX13" i="1"/>
  <c r="BD13" i="1"/>
  <c r="AX6" i="1"/>
  <c r="BD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<sst xmlns="http://schemas.openxmlformats.org/spreadsheetml/2006/main" count="297" uniqueCount="76">
  <si>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</si>
  <si>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</si>
  <si>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</si>
  <si>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</si>
  <si>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</si>
  <si>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</si>
  <si>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</si>
  <si>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</si>
  <si>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</si>
  <si>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</si>
  <si>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</si>
  <si>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</si>
  <si>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</si>
  <si>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</si>
  <si>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</si>
  <si>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</si>
  <si>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</si>
  <si>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</si>
  <si>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</si>
  <si>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</si>
  <si>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</si>
  <si>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</si>
  <si>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</si>
  <si>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</si>
  <si>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</si>
  <si>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</si>
  <si>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</si>
  <si>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</si>
  <si>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</si>
  <si>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</si>
  <si>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</si>
  <si>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</si>
  <si>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</si>
  <si>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</si>
  <si>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</si>
  <si>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</si>
  <si>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</si>
  <si>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</si>
  <si>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</si>
  <si>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</si>
  <si>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</si>
  <si>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</si>
  <si>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</si>
  <si>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</si>
  <si>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</si>
  <si>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</si>
  <si>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</si>
  <si>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</si>
  <si>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</si>
  <si>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</si>
  <si>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</si>
  <si>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</si>
  <si>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</si>
  <si>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</si>
  <si>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</si>
  <si>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</si>
  <si>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</si>
  <si>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Intelligent Design</t>
  </si>
  <si>
    <t>SHEET/SHEET SET</t>
  </si>
  <si>
    <t>Cozy Soft</t>
  </si>
  <si>
    <t>100% Cotton 135gsm Cozy Soft Cotton Flannel Printed Sheet Set</t>
  </si>
  <si>
    <t>Cotton Flannel Printed Sheet Set</t>
  </si>
  <si>
    <t>100% Cotton 135gsm</t>
  </si>
  <si>
    <t>100% Cotton</t>
  </si>
  <si>
    <t>Twin
Flat Sheet:66x96"
Fitted Sheet:39x75x12"
Pillowcase:20x30"</t>
  </si>
  <si>
    <t>Navy Orchid Plaid</t>
  </si>
  <si>
    <t>Piece</t>
  </si>
  <si>
    <t>Normal</t>
  </si>
  <si>
    <t>6302.21.7020</t>
  </si>
  <si>
    <t>Twin XL
Flat Sheet:66x102"
Fitted Sheet:39x80x12"
Pillowcase:20x30"</t>
  </si>
  <si>
    <t>Full
Flat Sheet:81x96"
Fitted Sheet:54x75x12"
Pillowcase:20x30"#2</t>
  </si>
  <si>
    <t>Queen
Flat Sheet:90x102"
Fitted Sheet:60x80x14"
Pillowcase:20x30"#2</t>
  </si>
  <si>
    <t>Blue Bow Scallop Stripe</t>
  </si>
  <si>
    <t>Forest Field</t>
  </si>
  <si>
    <t>Gingerbread Men</t>
  </si>
  <si>
    <t>Nutcracker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</si>
</sst>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00"/>
    <numFmt numFmtId="179" formatCode="[$-409]dd/mmm/yy;@"/>
    <numFmt numFmtId="180" formatCode="_(&quot;$&quot;* #,##0.00_);_(&quot;$&quot;* \(#,##0.00\);_(&quot;$&quot;* &quot;-&quot;??_);_(@_)"/>
    <numFmt numFmtId="181" formatCode="0.0%"/>
  </numFmts>
  <fonts count="8" x14ac:knownFonts="1">
    <font>
      <sz val="10"/>
      <name val="Arial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179" fontId="0" fillId="0" borderId="0"/>
    <xf numFmtId="0" fontId="1" fillId="0" borderId="0"/>
    <xf numFmtId="179" fontId="5" fillId="0" borderId="0"/>
    <xf numFmtId="9" fontId="1" fillId="0" borderId="0" applyFont="0" applyFill="0" applyBorder="0" applyAlignment="0" applyProtection="0"/>
  </cellStyleXfs>
  <cellXfs count="78">
    <xf numFmtId="179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1" fillId="0" borderId="0" xfId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3" xfId="1" applyNumberFormat="1" applyFont="1" applyFill="1" applyBorder="1" applyAlignment="1">
      <alignment horizontal="center" wrapText="1"/>
    </xf>
    <xf numFmtId="176" fontId="3" fillId="6" borderId="3" xfId="1" applyNumberFormat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77" fontId="3" fillId="0" borderId="1" xfId="1" applyNumberFormat="1" applyFont="1" applyBorder="1" applyAlignment="1">
      <alignment horizontal="center" wrapText="1"/>
    </xf>
    <xf numFmtId="2" fontId="3" fillId="0" borderId="1" xfId="1" applyNumberFormat="1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center" wrapText="1"/>
    </xf>
    <xf numFmtId="178" fontId="6" fillId="0" borderId="1" xfId="2" applyNumberFormat="1" applyFont="1" applyFill="1" applyBorder="1" applyAlignment="1">
      <alignment wrapText="1"/>
    </xf>
    <xf numFmtId="2" fontId="7" fillId="0" borderId="1" xfId="2" applyNumberFormat="1" applyFont="1" applyFill="1" applyBorder="1" applyAlignment="1">
      <alignment wrapText="1"/>
    </xf>
    <xf numFmtId="1" fontId="6" fillId="0" borderId="1" xfId="2" applyNumberFormat="1" applyFont="1" applyFill="1" applyBorder="1" applyAlignment="1">
      <alignment wrapText="1"/>
    </xf>
    <xf numFmtId="176" fontId="6" fillId="0" borderId="1" xfId="2" applyNumberFormat="1" applyFont="1" applyFill="1" applyBorder="1" applyAlignment="1">
      <alignment wrapText="1"/>
    </xf>
    <xf numFmtId="10" fontId="3" fillId="0" borderId="1" xfId="1" applyNumberFormat="1" applyFont="1" applyBorder="1" applyAlignment="1">
      <alignment horizontal="center" wrapText="1"/>
    </xf>
    <xf numFmtId="176" fontId="6" fillId="5" borderId="1" xfId="2" applyNumberFormat="1" applyFont="1" applyFill="1" applyBorder="1" applyAlignment="1">
      <alignment wrapText="1"/>
    </xf>
    <xf numFmtId="176" fontId="7" fillId="0" borderId="1" xfId="2" applyNumberFormat="1" applyFont="1" applyFill="1" applyBorder="1" applyAlignment="1">
      <alignment wrapText="1"/>
    </xf>
    <xf numFmtId="176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6" fontId="7" fillId="7" borderId="1" xfId="2" applyNumberFormat="1" applyFont="1" applyFill="1" applyBorder="1" applyAlignment="1">
      <alignment wrapText="1"/>
    </xf>
    <xf numFmtId="176" fontId="3" fillId="3" borderId="1" xfId="1" applyNumberFormat="1" applyFont="1" applyFill="1" applyBorder="1" applyAlignment="1">
      <alignment horizontal="center" wrapText="1"/>
    </xf>
    <xf numFmtId="176" fontId="6" fillId="0" borderId="3" xfId="2" applyNumberFormat="1" applyFont="1" applyFill="1" applyBorder="1" applyAlignment="1">
      <alignment wrapText="1"/>
    </xf>
    <xf numFmtId="0" fontId="1" fillId="0" borderId="4" xfId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0" applyNumberFormat="1" applyFont="1" applyFill="1" applyBorder="1" applyAlignment="1"/>
    <xf numFmtId="0" fontId="1" fillId="0" borderId="2" xfId="1" applyBorder="1" applyAlignment="1">
      <alignment wrapText="1"/>
    </xf>
    <xf numFmtId="179" fontId="1" fillId="0" borderId="2" xfId="1" applyNumberFormat="1" applyBorder="1" applyAlignment="1">
      <alignment wrapText="1"/>
    </xf>
    <xf numFmtId="0" fontId="0" fillId="5" borderId="2" xfId="0" applyNumberFormat="1" applyFont="1" applyFill="1" applyBorder="1" applyAlignment="1"/>
    <xf numFmtId="0" fontId="1" fillId="5" borderId="2" xfId="0" applyNumberFormat="1" applyFont="1" applyFill="1" applyBorder="1" applyAlignment="1">
      <alignment wrapText="1"/>
    </xf>
    <xf numFmtId="176" fontId="1" fillId="0" borderId="2" xfId="1" applyNumberFormat="1" applyBorder="1"/>
    <xf numFmtId="180" fontId="1" fillId="0" borderId="2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79" fontId="1" fillId="0" borderId="2" xfId="1" applyNumberFormat="1" applyBorder="1"/>
    <xf numFmtId="181" fontId="1" fillId="0" borderId="2" xfId="1" applyNumberFormat="1" applyBorder="1"/>
    <xf numFmtId="10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1" fillId="8" borderId="2" xfId="3" applyNumberFormat="1" applyFont="1" applyFill="1" applyBorder="1" applyAlignment="1"/>
    <xf numFmtId="0" fontId="1" fillId="0" borderId="4" xfId="1" applyBorder="1"/>
    <xf numFmtId="0" fontId="1" fillId="0" borderId="0" xfId="1" applyBorder="1"/>
    <xf numFmtId="0" fontId="1" fillId="0" borderId="5" xfId="1" applyBorder="1" applyAlignment="1">
      <alignment horizontal="center"/>
    </xf>
    <xf numFmtId="0" fontId="1" fillId="0" borderId="5" xfId="1" applyBorder="1"/>
    <xf numFmtId="0" fontId="1" fillId="0" borderId="5" xfId="0" applyNumberFormat="1" applyFont="1" applyFill="1" applyBorder="1" applyAlignment="1"/>
    <xf numFmtId="0" fontId="1" fillId="0" borderId="5" xfId="1" applyBorder="1" applyAlignment="1">
      <alignment wrapText="1"/>
    </xf>
    <xf numFmtId="179" fontId="1" fillId="0" borderId="5" xfId="1" applyNumberFormat="1" applyBorder="1" applyAlignment="1">
      <alignment wrapText="1"/>
    </xf>
    <xf numFmtId="0" fontId="0" fillId="5" borderId="5" xfId="0" applyNumberFormat="1" applyFont="1" applyFill="1" applyBorder="1" applyAlignment="1"/>
    <xf numFmtId="0" fontId="1" fillId="5" borderId="5" xfId="0" applyNumberFormat="1" applyFont="1" applyFill="1" applyBorder="1" applyAlignment="1">
      <alignment wrapText="1"/>
    </xf>
    <xf numFmtId="176" fontId="1" fillId="0" borderId="5" xfId="1" applyNumberFormat="1" applyBorder="1"/>
    <xf numFmtId="180" fontId="1" fillId="0" borderId="5" xfId="1" applyNumberFormat="1" applyBorder="1"/>
    <xf numFmtId="177" fontId="1" fillId="0" borderId="5" xfId="1" applyNumberFormat="1" applyBorder="1"/>
    <xf numFmtId="2" fontId="1" fillId="0" borderId="5" xfId="1" applyNumberFormat="1" applyBorder="1"/>
    <xf numFmtId="1" fontId="1" fillId="0" borderId="5" xfId="1" applyNumberFormat="1" applyBorder="1"/>
    <xf numFmtId="178" fontId="1" fillId="8" borderId="5" xfId="1" applyNumberFormat="1" applyFill="1" applyBorder="1"/>
    <xf numFmtId="1" fontId="1" fillId="8" borderId="5" xfId="1" applyNumberFormat="1" applyFill="1" applyBorder="1"/>
    <xf numFmtId="3" fontId="1" fillId="0" borderId="5" xfId="1" applyNumberFormat="1" applyBorder="1"/>
    <xf numFmtId="176" fontId="1" fillId="8" borderId="5" xfId="1" applyNumberFormat="1" applyFill="1" applyBorder="1"/>
    <xf numFmtId="179" fontId="1" fillId="0" borderId="5" xfId="1" applyNumberFormat="1" applyBorder="1"/>
    <xf numFmtId="181" fontId="1" fillId="0" borderId="5" xfId="1" applyNumberFormat="1" applyBorder="1"/>
    <xf numFmtId="10" fontId="1" fillId="0" borderId="5" xfId="1" applyNumberFormat="1" applyBorder="1"/>
    <xf numFmtId="176" fontId="1" fillId="8" borderId="5" xfId="1" applyNumberFormat="1" applyFill="1" applyBorder="1" applyAlignment="1">
      <alignment wrapText="1"/>
    </xf>
    <xf numFmtId="10" fontId="1" fillId="8" borderId="5" xfId="3" applyNumberFormat="1" applyFont="1" applyFill="1" applyBorder="1" applyAlignment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</xdr:colOff>
      <xdr:row>1</xdr:row>
      <xdr:rowOff>29845</xdr:rowOff>
    </xdr:from>
    <xdr:to>
      <xdr:col>2</xdr:col>
      <xdr:colOff>2063</xdr:colOff>
      <xdr:row>3</xdr:row>
      <xdr:rowOff>713740</xdr:rowOff>
    </xdr:to>
    <xdr:pic>
      <xdr:nvPicPr>
        <xdr:cNvPr id="2" name="ID_B360B04F2B6C47599D553B50B8A6877B" descr="PLAID- navy, orchid 13MM5185P-D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" y="1268095"/>
          <a:ext cx="1759108" cy="220789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5</xdr:row>
      <xdr:rowOff>24765</xdr:rowOff>
    </xdr:from>
    <xdr:to>
      <xdr:col>2</xdr:col>
      <xdr:colOff>2063</xdr:colOff>
      <xdr:row>7</xdr:row>
      <xdr:rowOff>714375</xdr:rowOff>
    </xdr:to>
    <xdr:pic>
      <xdr:nvPicPr>
        <xdr:cNvPr id="3" name="ID_032F7A8AAF0F4D4A97DA63FA5609F68E" descr="Bow Scallop Stripe，Blue 99LT0063P2-A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880" y="4311015"/>
          <a:ext cx="1759108" cy="221361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9</xdr:row>
      <xdr:rowOff>24765</xdr:rowOff>
    </xdr:from>
    <xdr:to>
      <xdr:col>2</xdr:col>
      <xdr:colOff>2063</xdr:colOff>
      <xdr:row>11</xdr:row>
      <xdr:rowOff>710565</xdr:rowOff>
    </xdr:to>
    <xdr:pic>
      <xdr:nvPicPr>
        <xdr:cNvPr id="4" name="ID_44F84CFB5A844F168ABAA8704ED585CE" descr="Forest Field ，Multi 99LT0098P-A1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880" y="7359015"/>
          <a:ext cx="1759108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13</xdr:row>
      <xdr:rowOff>21590</xdr:rowOff>
    </xdr:from>
    <xdr:to>
      <xdr:col>2</xdr:col>
      <xdr:colOff>2063</xdr:colOff>
      <xdr:row>15</xdr:row>
      <xdr:rowOff>712470</xdr:rowOff>
    </xdr:to>
    <xdr:pic>
      <xdr:nvPicPr>
        <xdr:cNvPr id="5" name="ID_2236D1F9E78A47E5BFAA8F90E5589B42" descr="Gingerbread men , Ivory 09MM5091P-A 1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880" y="10403840"/>
          <a:ext cx="1759108" cy="221488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17</xdr:row>
      <xdr:rowOff>22860</xdr:rowOff>
    </xdr:from>
    <xdr:to>
      <xdr:col>2</xdr:col>
      <xdr:colOff>2063</xdr:colOff>
      <xdr:row>19</xdr:row>
      <xdr:rowOff>715645</xdr:rowOff>
    </xdr:to>
    <xdr:pic>
      <xdr:nvPicPr>
        <xdr:cNvPr id="6" name="ID_41C9179CD2FE41449D1D6B249A55299D" descr="Nutcracker ，Multi 13AV5012P4-F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0880" y="13453110"/>
          <a:ext cx="1759108" cy="2216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2%20ID%20TN%20WR%20CS%20Cotton%20Flannel%20New%20Pattern\WR\NM%20CHATEAU%20PLUM%20%20SHEER%20VENDOR%20SETUP%2010%2008%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rah.chen\AppData\Local\Microsoft\Windows\Temporary%20Internet%20Files\Content.Outlook\RBUPAN03\Window%20Pane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sarah.chen\AppData\Local\Microsoft\Windows\Temporary%20Internet%20Files\Content.Outlook\RBUPAN03\Window%20Pane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D%20135gsm%20Flannel%20Sheet%20Set%20Commitment%2004-22-2026%20IN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3%20MP%20500TC%20Egyptian%20Cotton\Ecom%20MP%20500TC%20Egyptian%20Cotton%20sheets%20quote%2001-15-2025%20commitment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rissys\Local%20Settings\Temporary%20Internet%20Files\Content.Outlook\N7IN4LHD\PO%20Worksheet%20Matrix%20with%20Attribute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IND Final 02-05-2026"/>
      <sheetName val="PAK Final 02-04-2026"/>
      <sheetName val="ValueSelect"/>
      <sheetName val="Data(2)"/>
      <sheetName val="Ecom Sales Rep Report"/>
      <sheetName val="AMZ #1"/>
      <sheetName val="TGT #2"/>
      <sheetName val="Kohls #3"/>
      <sheetName val="Macys #4"/>
      <sheetName val="Walmart #5"/>
      <sheetName val="IND 01-21-2026"/>
      <sheetName val="Greige Projection 2026 "/>
      <sheetName val="20th Jan 25"/>
      <sheetName val="ID-135gsm flannel "/>
      <sheetName val="Greige Projection 2025 "/>
      <sheetName val="Greige Projection"/>
      <sheetName val="ID 135gsm 09-10-24"/>
      <sheetName val="2024 Buy Plan"/>
      <sheetName val="Units by size with cost "/>
      <sheetName val="Qty Breakdown 2022"/>
      <sheetName val="ID-135gsm-4pcs sheet set"/>
      <sheetName val="MK New Price"/>
      <sheetName val="Ecom Commitment Sheet"/>
      <sheetName val="Item Setup Form"/>
      <sheetName val="Data"/>
      <sheetName val="Bath Accessories"/>
      <sheetName val="Bath Rug"/>
      <sheetName val="Bedding Accessories"/>
      <sheetName val="Bedding Set"/>
      <sheetName val="Blanket Throw"/>
      <sheetName val="Furniture Protector"/>
      <sheetName val="Mattress"/>
      <sheetName val="Pillow"/>
      <sheetName val="Sheet Pillowcase"/>
      <sheetName val="Shower Curtain"/>
      <sheetName val="Wind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sheet"/>
      <sheetName val="IND Nov 24"/>
      <sheetName val="KKP"/>
      <sheetName val="Ram 500tc 01-20-23"/>
      <sheetName val="Jatin 500tc 01-20-23"/>
      <sheetName val="Jatin 01-20-23"/>
      <sheetName val="Ram 01-20-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21"/>
  <sheetViews>
    <sheetView tabSelected="1" topLeftCell="E1" zoomScale="80" zoomScaleNormal="80" workbookViewId="0">
      <selection activeCell="M19" sqref="M19"/>
    </sheetView>
  </sheetViews>
  <sheetFormatPr defaultColWidth="9.140625" defaultRowHeight="15" x14ac:dyDescent="0.25"/>
  <cols>
    <col min="1" max="1" width="10.140625" style="1" customWidth="1"/>
    <col min="2" max="2" width="26.5703125" style="2" customWidth="1"/>
    <col min="3" max="3" width="11.42578125" style="2" customWidth="1"/>
    <col min="4" max="4" width="16.140625" style="2" customWidth="1"/>
    <col min="5" max="5" width="11.5703125" style="2" customWidth="1"/>
    <col min="6" max="6" width="15.5703125" style="2" customWidth="1"/>
    <col min="7" max="7" width="13" style="2" customWidth="1"/>
    <col min="8" max="8" width="18.5703125" style="2" customWidth="1"/>
    <col min="9" max="9" width="10.85546875" style="2" customWidth="1"/>
    <col min="10" max="10" width="12.140625" style="2" customWidth="1"/>
    <col min="11" max="11" width="20.85546875" style="2" customWidth="1"/>
    <col min="12" max="12" width="25.85546875" style="2" customWidth="1"/>
    <col min="13" max="13" width="22.7109375" style="2" customWidth="1"/>
    <col min="14" max="14" width="12.7109375" style="2" customWidth="1"/>
    <col min="15" max="15" width="14.710937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74" customWidth="1"/>
    <col min="21" max="21" width="8.7109375" style="74" customWidth="1"/>
    <col min="22" max="22" width="7.140625" style="74" customWidth="1"/>
    <col min="23" max="23" width="9" style="75" customWidth="1"/>
    <col min="24" max="24" width="6.28515625" style="76" customWidth="1"/>
    <col min="25" max="25" width="10" style="77" customWidth="1"/>
    <col min="26" max="26" width="10" style="75" customWidth="1"/>
    <col min="27" max="27" width="9.85546875" style="76" customWidth="1"/>
    <col min="28" max="28" width="7.85546875" style="2" customWidth="1"/>
    <col min="29" max="29" width="8.85546875" style="3" customWidth="1"/>
    <col min="30" max="30" width="12.8554687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28515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2" width="12.140625" style="3" customWidth="1"/>
    <col min="53" max="53" width="9.140625" style="2" customWidth="1"/>
    <col min="54" max="54" width="12.71093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5"/>
  </cols>
  <sheetData>
    <row r="1" spans="1:58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8" t="s">
        <v>56</v>
      </c>
      <c r="BF1" s="29"/>
    </row>
    <row r="2" spans="1:58" s="52" customFormat="1" ht="60" x14ac:dyDescent="0.25">
      <c r="A2" s="30">
        <v>1</v>
      </c>
      <c r="B2" s="31"/>
      <c r="C2" s="31"/>
      <c r="D2" s="31" t="s">
        <v>57</v>
      </c>
      <c r="E2" s="31"/>
      <c r="F2" s="31" t="s">
        <v>58</v>
      </c>
      <c r="G2" s="32" t="s">
        <v>59</v>
      </c>
      <c r="H2" s="31" t="s">
        <v>60</v>
      </c>
      <c r="I2" s="31" t="s">
        <v>61</v>
      </c>
      <c r="J2" s="31" t="s">
        <v>62</v>
      </c>
      <c r="K2" s="33" t="s">
        <v>63</v>
      </c>
      <c r="L2" s="34" t="s">
        <v>64</v>
      </c>
      <c r="M2" s="33" t="s">
        <v>65</v>
      </c>
      <c r="N2" s="35"/>
      <c r="O2" s="36"/>
      <c r="P2" s="31" t="s">
        <v>66</v>
      </c>
      <c r="Q2" s="37"/>
      <c r="R2" s="38">
        <v>6.85</v>
      </c>
      <c r="S2" s="31" t="s">
        <v>67</v>
      </c>
      <c r="T2" s="39">
        <v>53.3</v>
      </c>
      <c r="U2" s="39">
        <v>35.6</v>
      </c>
      <c r="V2" s="39">
        <v>26.7</v>
      </c>
      <c r="W2" s="40">
        <v>4.5</v>
      </c>
      <c r="X2" s="41">
        <v>4</v>
      </c>
      <c r="Y2" s="42">
        <f>IF(T2="","",T2*U2*V2/1000000)</f>
        <v>5.0662716000000003E-2</v>
      </c>
      <c r="Z2" s="40">
        <v>56</v>
      </c>
      <c r="AA2" s="43">
        <f>IF(X2="","",Z2/Y2*X2)</f>
        <v>4421.397384222354</v>
      </c>
      <c r="AB2" s="44">
        <v>3500</v>
      </c>
      <c r="AC2" s="45">
        <f>IF(ISERROR(AB2/AA2),"",AB2/AA2)</f>
        <v>0.79160493749999994</v>
      </c>
      <c r="AD2" s="46" t="s">
        <v>68</v>
      </c>
      <c r="AE2" s="47">
        <v>0.125</v>
      </c>
      <c r="AF2" s="45">
        <f>IF(ISERROR(R2*AE2),"",R2*AE2)</f>
        <v>0.85624999999999996</v>
      </c>
      <c r="AG2" s="45">
        <f>IF(ISERROR(R2+AC2+AF2),"",R2+AC2+AF2)</f>
        <v>8.4978549374999997</v>
      </c>
      <c r="AH2" s="48">
        <v>0.05</v>
      </c>
      <c r="AI2" s="45">
        <f>IF(ISERROR(AY2*AH2),"",AY2*AH2)</f>
        <v>0.74450000000000005</v>
      </c>
      <c r="AJ2" s="48">
        <v>0.06</v>
      </c>
      <c r="AK2" s="45">
        <f>IF(ISERROR(AY2*AJ2),"",AY2*AJ2)</f>
        <v>0.89339999999999997</v>
      </c>
      <c r="AL2" s="49">
        <f>IF((AZ2-AY2)&lt;2.5,2.5-(AZ2-AY2),0)</f>
        <v>1.7554999999999996</v>
      </c>
      <c r="AM2" s="48">
        <v>0.1</v>
      </c>
      <c r="AN2" s="45">
        <f>IF(ISERROR(AY2*AM2),"",AY2*AM2)</f>
        <v>1.4890000000000001</v>
      </c>
      <c r="AO2" s="48">
        <v>0</v>
      </c>
      <c r="AP2" s="45">
        <f>IF(ISERROR(AY2*AO2),"",AY2*AO2)</f>
        <v>0</v>
      </c>
      <c r="AQ2" s="48">
        <v>0</v>
      </c>
      <c r="AR2" s="45">
        <f>IF(ISERROR(R2*AQ2),"",R2*AQ2)</f>
        <v>0</v>
      </c>
      <c r="AS2" s="37">
        <v>0</v>
      </c>
      <c r="AT2" s="48">
        <v>0</v>
      </c>
      <c r="AU2" s="45">
        <f>IF(ISERROR(AY2*AT2),"",AY2*AT2)</f>
        <v>0</v>
      </c>
      <c r="AV2" s="45">
        <f>IF(ISERROR(AI2+AK2+AL2+AN2+AP2+AR2+AU2),"",AI2+AK2+AL2+AN2+AP2+AR2+AU2)</f>
        <v>4.8823999999999996</v>
      </c>
      <c r="AW2" s="45">
        <f>IF(ISERROR(AG2+AV2),"",AG2+AV2)</f>
        <v>13.380254937499998</v>
      </c>
      <c r="AX2" s="50">
        <f>IF(ISERROR((AY2-AW2)/AY2),"",(AY2-AW2)/AY2)</f>
        <v>0.10139322112155824</v>
      </c>
      <c r="AY2" s="37">
        <v>14.89</v>
      </c>
      <c r="AZ2" s="49">
        <f>IF(ISERROR(AY2*1.05),"",AY2*1.05)</f>
        <v>15.634500000000001</v>
      </c>
      <c r="BA2" s="37">
        <v>31.99</v>
      </c>
      <c r="BB2" s="50">
        <f>IF(ISERROR((BA2-AZ2)/BA2),"",(BA2-AZ2)/BA2)</f>
        <v>0.51126914660831513</v>
      </c>
      <c r="BC2" s="41"/>
      <c r="BD2" s="45">
        <f>IF(ISERROR(AW2*BC2),"",AW2*BC2)</f>
        <v>0</v>
      </c>
      <c r="BE2" s="45">
        <f>IF(ISERROR(AY2*BC2),"",AY2*BC2)</f>
        <v>0</v>
      </c>
      <c r="BF2" s="51"/>
    </row>
    <row r="3" spans="1:58" s="52" customFormat="1" ht="60" x14ac:dyDescent="0.25">
      <c r="A3" s="30">
        <v>2</v>
      </c>
      <c r="B3" s="31"/>
      <c r="C3" s="31"/>
      <c r="D3" s="31" t="s">
        <v>57</v>
      </c>
      <c r="E3" s="31"/>
      <c r="F3" s="31" t="s">
        <v>58</v>
      </c>
      <c r="G3" s="32" t="s">
        <v>59</v>
      </c>
      <c r="H3" s="31" t="s">
        <v>60</v>
      </c>
      <c r="I3" s="31" t="s">
        <v>61</v>
      </c>
      <c r="J3" s="31" t="s">
        <v>62</v>
      </c>
      <c r="K3" s="33" t="s">
        <v>63</v>
      </c>
      <c r="L3" s="34" t="s">
        <v>69</v>
      </c>
      <c r="M3" s="33" t="s">
        <v>65</v>
      </c>
      <c r="N3" s="35"/>
      <c r="O3" s="36"/>
      <c r="P3" s="31" t="s">
        <v>66</v>
      </c>
      <c r="Q3" s="37"/>
      <c r="R3" s="38">
        <v>7.1</v>
      </c>
      <c r="S3" s="31" t="s">
        <v>67</v>
      </c>
      <c r="T3" s="39">
        <v>53.3</v>
      </c>
      <c r="U3" s="39">
        <v>35.6</v>
      </c>
      <c r="V3" s="39">
        <v>26.7</v>
      </c>
      <c r="W3" s="40">
        <v>4.5</v>
      </c>
      <c r="X3" s="41">
        <v>4</v>
      </c>
      <c r="Y3" s="42">
        <f>IF(T3="","",T3*U3*V3/1000000)</f>
        <v>5.0662716000000003E-2</v>
      </c>
      <c r="Z3" s="40">
        <v>56</v>
      </c>
      <c r="AA3" s="43">
        <f>IF(X3="","",Z3/Y3*X3)</f>
        <v>4421.397384222354</v>
      </c>
      <c r="AB3" s="44">
        <v>3500</v>
      </c>
      <c r="AC3" s="45">
        <f>IF(ISERROR(AB3/AA3),"",AB3/AA3)</f>
        <v>0.79160493749999994</v>
      </c>
      <c r="AD3" s="46" t="s">
        <v>68</v>
      </c>
      <c r="AE3" s="47">
        <v>0.125</v>
      </c>
      <c r="AF3" s="45">
        <f>IF(ISERROR(R3*AE3),"",R3*AE3)</f>
        <v>0.88749999999999996</v>
      </c>
      <c r="AG3" s="45">
        <f>IF(ISERROR(R3+AC3+AF3),"",R3+AC3+AF3)</f>
        <v>8.7791049374999997</v>
      </c>
      <c r="AH3" s="48">
        <v>0.05</v>
      </c>
      <c r="AI3" s="45">
        <f>IF(ISERROR(AY3*AH3),"",AY3*AH3)</f>
        <v>0.76100000000000012</v>
      </c>
      <c r="AJ3" s="48">
        <v>0.06</v>
      </c>
      <c r="AK3" s="45">
        <f>IF(ISERROR(AY3*AJ3),"",AY3*AJ3)</f>
        <v>0.91320000000000001</v>
      </c>
      <c r="AL3" s="49">
        <f>IF((AZ3-AY3)&lt;2.5,2.5-(AZ3-AY3),0)</f>
        <v>1.738999999999999</v>
      </c>
      <c r="AM3" s="48">
        <v>0.1</v>
      </c>
      <c r="AN3" s="45">
        <f>IF(ISERROR(AY3*AM3),"",AY3*AM3)</f>
        <v>1.5220000000000002</v>
      </c>
      <c r="AO3" s="48">
        <v>0</v>
      </c>
      <c r="AP3" s="45">
        <f>IF(ISERROR(AY3*AO3),"",AY3*AO3)</f>
        <v>0</v>
      </c>
      <c r="AQ3" s="48">
        <v>0</v>
      </c>
      <c r="AR3" s="45">
        <f>IF(ISERROR(R3*AQ3),"",R3*AQ3)</f>
        <v>0</v>
      </c>
      <c r="AS3" s="37">
        <v>0</v>
      </c>
      <c r="AT3" s="48">
        <v>0</v>
      </c>
      <c r="AU3" s="45">
        <f>IF(ISERROR(AY3*AT3),"",AY3*AT3)</f>
        <v>0</v>
      </c>
      <c r="AV3" s="45">
        <f>IF(ISERROR(AI3+AK3+AL3+AN3+AP3+AR3+AU3),"",AI3+AK3+AL3+AN3+AP3+AR3+AU3)</f>
        <v>4.9351999999999991</v>
      </c>
      <c r="AW3" s="45">
        <f>IF(ISERROR(AG3+AV3),"",AG3+AV3)</f>
        <v>13.7143049375</v>
      </c>
      <c r="AX3" s="50">
        <f>IF(ISERROR((AY3-AW3)/AY3),"",(AY3-AW3)/AY3)</f>
        <v>9.8928716327201113E-2</v>
      </c>
      <c r="AY3" s="37">
        <v>15.22</v>
      </c>
      <c r="AZ3" s="49">
        <f>IF(ISERROR(AY3*1.05),"",AY3*1.05)</f>
        <v>15.981000000000002</v>
      </c>
      <c r="BA3" s="37">
        <v>32.99</v>
      </c>
      <c r="BB3" s="50">
        <f>IF(ISERROR((BA3-AZ3)/BA3),"",(BA3-AZ3)/BA3)</f>
        <v>0.51558047893300996</v>
      </c>
      <c r="BC3" s="41"/>
      <c r="BD3" s="45">
        <f>IF(ISERROR(AW3*BC3),"",AW3*BC3)</f>
        <v>0</v>
      </c>
      <c r="BE3" s="45">
        <f>IF(ISERROR(AY3*BC3),"",AY3*BC3)</f>
        <v>0</v>
      </c>
      <c r="BF3" s="51"/>
    </row>
    <row r="4" spans="1:58" s="52" customFormat="1" ht="60" x14ac:dyDescent="0.25">
      <c r="A4" s="30">
        <v>3</v>
      </c>
      <c r="B4" s="31"/>
      <c r="C4" s="31"/>
      <c r="D4" s="31" t="s">
        <v>57</v>
      </c>
      <c r="E4" s="31"/>
      <c r="F4" s="31" t="s">
        <v>58</v>
      </c>
      <c r="G4" s="32" t="s">
        <v>59</v>
      </c>
      <c r="H4" s="31" t="s">
        <v>60</v>
      </c>
      <c r="I4" s="31" t="s">
        <v>61</v>
      </c>
      <c r="J4" s="31" t="s">
        <v>62</v>
      </c>
      <c r="K4" s="33" t="s">
        <v>63</v>
      </c>
      <c r="L4" s="34" t="s">
        <v>70</v>
      </c>
      <c r="M4" s="33" t="s">
        <v>65</v>
      </c>
      <c r="N4" s="35"/>
      <c r="O4" s="36"/>
      <c r="P4" s="31" t="s">
        <v>66</v>
      </c>
      <c r="Q4" s="37"/>
      <c r="R4" s="38">
        <v>8.6999999999999993</v>
      </c>
      <c r="S4" s="31" t="s">
        <v>67</v>
      </c>
      <c r="T4" s="39">
        <v>53.3</v>
      </c>
      <c r="U4" s="39">
        <v>35.6</v>
      </c>
      <c r="V4" s="39">
        <v>29.2</v>
      </c>
      <c r="W4" s="40">
        <v>5</v>
      </c>
      <c r="X4" s="41">
        <v>4</v>
      </c>
      <c r="Y4" s="42">
        <f>IF(T4="","",T4*U4*V4/1000000)</f>
        <v>5.5406416E-2</v>
      </c>
      <c r="Z4" s="40">
        <v>56</v>
      </c>
      <c r="AA4" s="43">
        <f>IF(X4="","",Z4/Y4*X4)</f>
        <v>4042.8530876279742</v>
      </c>
      <c r="AB4" s="44">
        <v>3500</v>
      </c>
      <c r="AC4" s="45">
        <f>IF(ISERROR(AB4/AA4),"",AB4/AA4)</f>
        <v>0.86572525</v>
      </c>
      <c r="AD4" s="46" t="s">
        <v>68</v>
      </c>
      <c r="AE4" s="47">
        <v>0.125</v>
      </c>
      <c r="AF4" s="45">
        <f>IF(ISERROR(R4*AE4),"",R4*AE4)</f>
        <v>1.0874999999999999</v>
      </c>
      <c r="AG4" s="45">
        <f>IF(ISERROR(R4+AC4+AF4),"",R4+AC4+AF4)</f>
        <v>10.65322525</v>
      </c>
      <c r="AH4" s="48">
        <v>0.05</v>
      </c>
      <c r="AI4" s="45">
        <f>IF(ISERROR(AY4*AH4),"",AY4*AH4)</f>
        <v>0.95650000000000002</v>
      </c>
      <c r="AJ4" s="48">
        <v>0.06</v>
      </c>
      <c r="AK4" s="45">
        <f>IF(ISERROR(AY4*AJ4),"",AY4*AJ4)</f>
        <v>1.1477999999999999</v>
      </c>
      <c r="AL4" s="49">
        <f>IF((AZ4-AY4)&lt;2.5,2.5-(AZ4-AY4),0)</f>
        <v>1.5434999999999981</v>
      </c>
      <c r="AM4" s="48">
        <v>0.1</v>
      </c>
      <c r="AN4" s="45">
        <f>IF(ISERROR(AY4*AM4),"",AY4*AM4)</f>
        <v>1.913</v>
      </c>
      <c r="AO4" s="48">
        <v>0</v>
      </c>
      <c r="AP4" s="45">
        <f>IF(ISERROR(AY4*AO4),"",AY4*AO4)</f>
        <v>0</v>
      </c>
      <c r="AQ4" s="48">
        <v>0</v>
      </c>
      <c r="AR4" s="45">
        <f>IF(ISERROR(R4*AQ4),"",R4*AQ4)</f>
        <v>0</v>
      </c>
      <c r="AS4" s="37">
        <v>0</v>
      </c>
      <c r="AT4" s="48">
        <v>0</v>
      </c>
      <c r="AU4" s="45">
        <f>IF(ISERROR(AY4*AT4),"",AY4*AT4)</f>
        <v>0</v>
      </c>
      <c r="AV4" s="45">
        <f>IF(ISERROR(AI4+AK4+AL4+AN4+AP4+AR4+AU4),"",AI4+AK4+AL4+AN4+AP4+AR4+AU4)</f>
        <v>5.5607999999999977</v>
      </c>
      <c r="AW4" s="45">
        <f>IF(ISERROR(AG4+AV4),"",AG4+AV4)</f>
        <v>16.214025249999999</v>
      </c>
      <c r="AX4" s="50">
        <f>IF(ISERROR((AY4-AW4)/AY4),"",(AY4-AW4)/AY4)</f>
        <v>0.15242941714584424</v>
      </c>
      <c r="AY4" s="37">
        <v>19.13</v>
      </c>
      <c r="AZ4" s="49">
        <f>IF(ISERROR(AY4*1.05),"",AY4*1.05)</f>
        <v>20.086500000000001</v>
      </c>
      <c r="BA4" s="37">
        <v>42.99</v>
      </c>
      <c r="BB4" s="50">
        <f>IF(ISERROR((BA4-AZ4)/BA4),"",(BA4-AZ4)/BA4)</f>
        <v>0.5327634333565946</v>
      </c>
      <c r="BC4" s="41"/>
      <c r="BD4" s="45">
        <f>IF(ISERROR(AW4*BC4),"",AW4*BC4)</f>
        <v>0</v>
      </c>
      <c r="BE4" s="45">
        <f>IF(ISERROR(AY4*BC4),"",AY4*BC4)</f>
        <v>0</v>
      </c>
      <c r="BF4" s="51"/>
    </row>
    <row r="5" spans="1:58" s="52" customFormat="1" ht="60.75" thickBot="1" x14ac:dyDescent="0.3">
      <c r="A5" s="53">
        <v>4</v>
      </c>
      <c r="B5" s="54"/>
      <c r="C5" s="54"/>
      <c r="D5" s="54" t="s">
        <v>57</v>
      </c>
      <c r="E5" s="54"/>
      <c r="F5" s="54" t="s">
        <v>58</v>
      </c>
      <c r="G5" s="55" t="s">
        <v>59</v>
      </c>
      <c r="H5" s="54" t="s">
        <v>60</v>
      </c>
      <c r="I5" s="54" t="s">
        <v>61</v>
      </c>
      <c r="J5" s="54" t="s">
        <v>62</v>
      </c>
      <c r="K5" s="56" t="s">
        <v>63</v>
      </c>
      <c r="L5" s="57" t="s">
        <v>71</v>
      </c>
      <c r="M5" s="56" t="s">
        <v>65</v>
      </c>
      <c r="N5" s="58"/>
      <c r="O5" s="59"/>
      <c r="P5" s="54" t="s">
        <v>66</v>
      </c>
      <c r="Q5" s="60"/>
      <c r="R5" s="61">
        <v>9.65</v>
      </c>
      <c r="S5" s="54" t="s">
        <v>67</v>
      </c>
      <c r="T5" s="62">
        <v>53.3</v>
      </c>
      <c r="U5" s="62">
        <v>35.6</v>
      </c>
      <c r="V5" s="62">
        <v>31.8</v>
      </c>
      <c r="W5" s="63">
        <v>5.5</v>
      </c>
      <c r="X5" s="64">
        <v>4</v>
      </c>
      <c r="Y5" s="65">
        <f>IF(T5="","",T5*U5*V5/1000000)</f>
        <v>6.0339864E-2</v>
      </c>
      <c r="Z5" s="63">
        <v>56</v>
      </c>
      <c r="AA5" s="66">
        <f>IF(X5="","",Z5/Y5*X5)</f>
        <v>3712.3053509036745</v>
      </c>
      <c r="AB5" s="67">
        <v>3500</v>
      </c>
      <c r="AC5" s="68">
        <f>IF(ISERROR(AB5/AA5),"",AB5/AA5)</f>
        <v>0.94281037499999998</v>
      </c>
      <c r="AD5" s="69" t="s">
        <v>68</v>
      </c>
      <c r="AE5" s="70">
        <v>0.125</v>
      </c>
      <c r="AF5" s="68">
        <f>IF(ISERROR(R5*AE5),"",R5*AE5)</f>
        <v>1.20625</v>
      </c>
      <c r="AG5" s="68">
        <f>IF(ISERROR(R5+AC5+AF5),"",R5+AC5+AF5)</f>
        <v>11.799060375000002</v>
      </c>
      <c r="AH5" s="71">
        <v>0.05</v>
      </c>
      <c r="AI5" s="68">
        <f>IF(ISERROR(AY5*AH5),"",AY5*AH5)</f>
        <v>1.0635000000000001</v>
      </c>
      <c r="AJ5" s="71">
        <v>0.06</v>
      </c>
      <c r="AK5" s="68">
        <f>IF(ISERROR(AY5*AJ5),"",AY5*AJ5)</f>
        <v>1.2762</v>
      </c>
      <c r="AL5" s="72">
        <f>IF((AZ5-AY5)&lt;2.5,2.5-(AZ5-AY5),0)</f>
        <v>1.4364999999999988</v>
      </c>
      <c r="AM5" s="71">
        <v>0.1</v>
      </c>
      <c r="AN5" s="68">
        <f>IF(ISERROR(AY5*AM5),"",AY5*AM5)</f>
        <v>2.1270000000000002</v>
      </c>
      <c r="AO5" s="71">
        <v>0</v>
      </c>
      <c r="AP5" s="68">
        <f>IF(ISERROR(AY5*AO5),"",AY5*AO5)</f>
        <v>0</v>
      </c>
      <c r="AQ5" s="71">
        <v>0</v>
      </c>
      <c r="AR5" s="68">
        <f>IF(ISERROR(R5*AQ5),"",R5*AQ5)</f>
        <v>0</v>
      </c>
      <c r="AS5" s="60">
        <v>0</v>
      </c>
      <c r="AT5" s="71">
        <v>0</v>
      </c>
      <c r="AU5" s="68">
        <f>IF(ISERROR(AY5*AT5),"",AY5*AT5)</f>
        <v>0</v>
      </c>
      <c r="AV5" s="68">
        <f>IF(ISERROR(AI5+AK5+AL5+AN5+AP5+AR5+AU5),"",AI5+AK5+AL5+AN5+AP5+AR5+AU5)</f>
        <v>5.9031999999999991</v>
      </c>
      <c r="AW5" s="68">
        <f>IF(ISERROR(AG5+AV5),"",AG5+AV5)</f>
        <v>17.702260375000002</v>
      </c>
      <c r="AX5" s="73">
        <f>IF(ISERROR((AY5-AW5)/AY5),"",(AY5-AW5)/AY5)</f>
        <v>0.16773576046074273</v>
      </c>
      <c r="AY5" s="60">
        <v>21.27</v>
      </c>
      <c r="AZ5" s="72">
        <f>IF(ISERROR(AY5*1.05),"",AY5*1.05)</f>
        <v>22.333500000000001</v>
      </c>
      <c r="BA5" s="60">
        <v>47.99</v>
      </c>
      <c r="BB5" s="73">
        <f>IF(ISERROR((BA5-AZ5)/BA5),"",(BA5-AZ5)/BA5)</f>
        <v>0.53462179620754324</v>
      </c>
      <c r="BC5" s="64"/>
      <c r="BD5" s="68">
        <f>IF(ISERROR(AW5*BC5),"",AW5*BC5)</f>
        <v>0</v>
      </c>
      <c r="BE5" s="68">
        <f>IF(ISERROR(AY5*BC5),"",AY5*BC5)</f>
        <v>0</v>
      </c>
      <c r="BF5" s="51"/>
    </row>
    <row r="6" spans="1:58" ht="60" x14ac:dyDescent="0.25">
      <c r="A6" s="30">
        <v>5</v>
      </c>
      <c r="B6" s="31"/>
      <c r="C6" s="31"/>
      <c r="D6" s="31" t="s">
        <v>57</v>
      </c>
      <c r="E6" s="31"/>
      <c r="F6" s="31" t="s">
        <v>58</v>
      </c>
      <c r="G6" s="32" t="s">
        <v>59</v>
      </c>
      <c r="H6" s="31" t="s">
        <v>60</v>
      </c>
      <c r="I6" s="31" t="s">
        <v>61</v>
      </c>
      <c r="J6" s="31" t="s">
        <v>62</v>
      </c>
      <c r="K6" s="33" t="s">
        <v>63</v>
      </c>
      <c r="L6" s="34" t="s">
        <v>64</v>
      </c>
      <c r="M6" s="33" t="s">
        <v>72</v>
      </c>
      <c r="N6" s="35"/>
      <c r="O6" s="36"/>
      <c r="P6" s="31" t="s">
        <v>66</v>
      </c>
      <c r="Q6" s="37"/>
      <c r="R6" s="38">
        <v>6.85</v>
      </c>
      <c r="S6" s="31" t="s">
        <v>67</v>
      </c>
      <c r="T6" s="39">
        <v>53.3</v>
      </c>
      <c r="U6" s="39">
        <v>35.6</v>
      </c>
      <c r="V6" s="39">
        <v>26.7</v>
      </c>
      <c r="W6" s="40">
        <v>4.5</v>
      </c>
      <c r="X6" s="41">
        <v>4</v>
      </c>
      <c r="Y6" s="42">
        <f t="shared" ref="Y6:Y21" si="0">IF(T6="","",T6*U6*V6/1000000)</f>
        <v>5.0662716000000003E-2</v>
      </c>
      <c r="Z6" s="40">
        <v>56</v>
      </c>
      <c r="AA6" s="43">
        <f t="shared" ref="AA6:AA21" si="1">IF(X6="","",Z6/Y6*X6)</f>
        <v>4421.397384222354</v>
      </c>
      <c r="AB6" s="44">
        <v>3500</v>
      </c>
      <c r="AC6" s="45">
        <f t="shared" ref="AC6:AC21" si="2">IF(ISERROR(AB6/AA6),"",AB6/AA6)</f>
        <v>0.79160493749999994</v>
      </c>
      <c r="AD6" s="46" t="s">
        <v>68</v>
      </c>
      <c r="AE6" s="47">
        <v>0.125</v>
      </c>
      <c r="AF6" s="45">
        <f t="shared" ref="AF6:AF21" si="3">IF(ISERROR(R6*AE6),"",R6*AE6)</f>
        <v>0.85624999999999996</v>
      </c>
      <c r="AG6" s="45">
        <f t="shared" ref="AG6:AG21" si="4">IF(ISERROR(R6+AC6+AF6),"",R6+AC6+AF6)</f>
        <v>8.4978549374999997</v>
      </c>
      <c r="AH6" s="48">
        <v>0.05</v>
      </c>
      <c r="AI6" s="45">
        <f t="shared" ref="AI6:AI21" si="5">IF(ISERROR(AY6*AH6),"",AY6*AH6)</f>
        <v>0.74450000000000005</v>
      </c>
      <c r="AJ6" s="48">
        <v>0.06</v>
      </c>
      <c r="AK6" s="45">
        <f t="shared" ref="AK6:AK21" si="6">IF(ISERROR(AY6*AJ6),"",AY6*AJ6)</f>
        <v>0.89339999999999997</v>
      </c>
      <c r="AL6" s="49">
        <f t="shared" ref="AL6:AL21" si="7">IF((AZ6-AY6)&lt;2.5,2.5-(AZ6-AY6),0)</f>
        <v>1.7554999999999996</v>
      </c>
      <c r="AM6" s="48">
        <v>0.1</v>
      </c>
      <c r="AN6" s="45">
        <f t="shared" ref="AN6:AN21" si="8">IF(ISERROR(AY6*AM6),"",AY6*AM6)</f>
        <v>1.4890000000000001</v>
      </c>
      <c r="AO6" s="48">
        <v>0</v>
      </c>
      <c r="AP6" s="45">
        <f t="shared" ref="AP6:AP21" si="9">IF(ISERROR(AY6*AO6),"",AY6*AO6)</f>
        <v>0</v>
      </c>
      <c r="AQ6" s="48">
        <v>0</v>
      </c>
      <c r="AR6" s="45">
        <f t="shared" ref="AR6:AR21" si="10">IF(ISERROR(R6*AQ6),"",R6*AQ6)</f>
        <v>0</v>
      </c>
      <c r="AS6" s="37">
        <v>0</v>
      </c>
      <c r="AT6" s="48">
        <v>0</v>
      </c>
      <c r="AU6" s="45">
        <f t="shared" ref="AU6:AU21" si="11">IF(ISERROR(AY6*AT6),"",AY6*AT6)</f>
        <v>0</v>
      </c>
      <c r="AV6" s="45">
        <f t="shared" ref="AV6:AV21" si="12">IF(ISERROR(AI6+AK6+AL6+AN6+AP6+AR6+AU6),"",AI6+AK6+AL6+AN6+AP6+AR6+AU6)</f>
        <v>4.8823999999999996</v>
      </c>
      <c r="AW6" s="45">
        <f t="shared" ref="AW6:AW21" si="13">IF(ISERROR(AG6+AV6),"",AG6+AV6)</f>
        <v>13.380254937499998</v>
      </c>
      <c r="AX6" s="50">
        <f t="shared" ref="AX6:AX21" si="14">IF(ISERROR((AY6-AW6)/AY6),"",(AY6-AW6)/AY6)</f>
        <v>0.10139322112155824</v>
      </c>
      <c r="AY6" s="37">
        <v>14.89</v>
      </c>
      <c r="AZ6" s="49">
        <f t="shared" ref="AZ6:AZ21" si="15">IF(ISERROR(AY6*1.05),"",AY6*1.05)</f>
        <v>15.634500000000001</v>
      </c>
      <c r="BA6" s="37">
        <v>31.99</v>
      </c>
      <c r="BB6" s="50">
        <f t="shared" ref="BB6:BB21" si="16">IF(ISERROR((BA6-AZ6)/BA6),"",(BA6-AZ6)/BA6)</f>
        <v>0.51126914660831513</v>
      </c>
      <c r="BC6" s="41"/>
      <c r="BD6" s="45">
        <f t="shared" ref="BD6:BD21" si="17">IF(ISERROR(AW6*BC6),"",AW6*BC6)</f>
        <v>0</v>
      </c>
      <c r="BE6" s="45">
        <f t="shared" ref="BE6:BE21" si="18">IF(ISERROR(AY6*BC6),"",AY6*BC6)</f>
        <v>0</v>
      </c>
    </row>
    <row r="7" spans="1:58" ht="60" x14ac:dyDescent="0.25">
      <c r="A7" s="30">
        <v>6</v>
      </c>
      <c r="B7" s="31"/>
      <c r="C7" s="31"/>
      <c r="D7" s="31" t="s">
        <v>57</v>
      </c>
      <c r="E7" s="31"/>
      <c r="F7" s="31" t="s">
        <v>58</v>
      </c>
      <c r="G7" s="32" t="s">
        <v>59</v>
      </c>
      <c r="H7" s="31" t="s">
        <v>60</v>
      </c>
      <c r="I7" s="31" t="s">
        <v>61</v>
      </c>
      <c r="J7" s="31" t="s">
        <v>62</v>
      </c>
      <c r="K7" s="33" t="s">
        <v>63</v>
      </c>
      <c r="L7" s="34" t="s">
        <v>69</v>
      </c>
      <c r="M7" s="33" t="s">
        <v>72</v>
      </c>
      <c r="N7" s="35"/>
      <c r="O7" s="36"/>
      <c r="P7" s="31" t="s">
        <v>66</v>
      </c>
      <c r="Q7" s="37"/>
      <c r="R7" s="38">
        <v>7.1</v>
      </c>
      <c r="S7" s="31" t="s">
        <v>67</v>
      </c>
      <c r="T7" s="39">
        <v>53.3</v>
      </c>
      <c r="U7" s="39">
        <v>35.6</v>
      </c>
      <c r="V7" s="39">
        <v>26.7</v>
      </c>
      <c r="W7" s="40">
        <v>4.5</v>
      </c>
      <c r="X7" s="41">
        <v>4</v>
      </c>
      <c r="Y7" s="42">
        <f t="shared" si="0"/>
        <v>5.0662716000000003E-2</v>
      </c>
      <c r="Z7" s="40">
        <v>56</v>
      </c>
      <c r="AA7" s="43">
        <f t="shared" si="1"/>
        <v>4421.397384222354</v>
      </c>
      <c r="AB7" s="44">
        <v>3500</v>
      </c>
      <c r="AC7" s="45">
        <f t="shared" si="2"/>
        <v>0.79160493749999994</v>
      </c>
      <c r="AD7" s="46" t="s">
        <v>68</v>
      </c>
      <c r="AE7" s="47">
        <v>0.125</v>
      </c>
      <c r="AF7" s="45">
        <f t="shared" si="3"/>
        <v>0.88749999999999996</v>
      </c>
      <c r="AG7" s="45">
        <f t="shared" si="4"/>
        <v>8.7791049374999997</v>
      </c>
      <c r="AH7" s="48">
        <v>0.05</v>
      </c>
      <c r="AI7" s="45">
        <f t="shared" si="5"/>
        <v>0.76100000000000012</v>
      </c>
      <c r="AJ7" s="48">
        <v>0.06</v>
      </c>
      <c r="AK7" s="45">
        <f t="shared" si="6"/>
        <v>0.91320000000000001</v>
      </c>
      <c r="AL7" s="49">
        <f t="shared" si="7"/>
        <v>1.738999999999999</v>
      </c>
      <c r="AM7" s="48">
        <v>0.1</v>
      </c>
      <c r="AN7" s="45">
        <f t="shared" si="8"/>
        <v>1.5220000000000002</v>
      </c>
      <c r="AO7" s="48">
        <v>0</v>
      </c>
      <c r="AP7" s="45">
        <f t="shared" si="9"/>
        <v>0</v>
      </c>
      <c r="AQ7" s="48">
        <v>0</v>
      </c>
      <c r="AR7" s="45">
        <f t="shared" si="10"/>
        <v>0</v>
      </c>
      <c r="AS7" s="37">
        <v>0</v>
      </c>
      <c r="AT7" s="48">
        <v>0</v>
      </c>
      <c r="AU7" s="45">
        <f t="shared" si="11"/>
        <v>0</v>
      </c>
      <c r="AV7" s="45">
        <f t="shared" si="12"/>
        <v>4.9351999999999991</v>
      </c>
      <c r="AW7" s="45">
        <f t="shared" si="13"/>
        <v>13.7143049375</v>
      </c>
      <c r="AX7" s="50">
        <f t="shared" si="14"/>
        <v>9.8928716327201113E-2</v>
      </c>
      <c r="AY7" s="37">
        <v>15.22</v>
      </c>
      <c r="AZ7" s="49">
        <f t="shared" si="15"/>
        <v>15.981000000000002</v>
      </c>
      <c r="BA7" s="37">
        <v>32.99</v>
      </c>
      <c r="BB7" s="50">
        <f t="shared" si="16"/>
        <v>0.51558047893300996</v>
      </c>
      <c r="BC7" s="41"/>
      <c r="BD7" s="45">
        <f t="shared" si="17"/>
        <v>0</v>
      </c>
      <c r="BE7" s="45">
        <f t="shared" si="18"/>
        <v>0</v>
      </c>
    </row>
    <row r="8" spans="1:58" ht="60" x14ac:dyDescent="0.25">
      <c r="A8" s="30">
        <v>7</v>
      </c>
      <c r="B8" s="31"/>
      <c r="C8" s="31"/>
      <c r="D8" s="31" t="s">
        <v>57</v>
      </c>
      <c r="E8" s="31"/>
      <c r="F8" s="31" t="s">
        <v>58</v>
      </c>
      <c r="G8" s="32" t="s">
        <v>59</v>
      </c>
      <c r="H8" s="31" t="s">
        <v>60</v>
      </c>
      <c r="I8" s="31" t="s">
        <v>61</v>
      </c>
      <c r="J8" s="31" t="s">
        <v>62</v>
      </c>
      <c r="K8" s="33" t="s">
        <v>63</v>
      </c>
      <c r="L8" s="34" t="s">
        <v>70</v>
      </c>
      <c r="M8" s="33" t="s">
        <v>72</v>
      </c>
      <c r="N8" s="35"/>
      <c r="O8" s="36"/>
      <c r="P8" s="31" t="s">
        <v>66</v>
      </c>
      <c r="Q8" s="37"/>
      <c r="R8" s="38">
        <v>8.6999999999999993</v>
      </c>
      <c r="S8" s="31" t="s">
        <v>67</v>
      </c>
      <c r="T8" s="39">
        <v>53.3</v>
      </c>
      <c r="U8" s="39">
        <v>35.6</v>
      </c>
      <c r="V8" s="39">
        <v>29.2</v>
      </c>
      <c r="W8" s="40">
        <v>5</v>
      </c>
      <c r="X8" s="41">
        <v>4</v>
      </c>
      <c r="Y8" s="42">
        <f t="shared" si="0"/>
        <v>5.5406416E-2</v>
      </c>
      <c r="Z8" s="40">
        <v>56</v>
      </c>
      <c r="AA8" s="43">
        <f t="shared" si="1"/>
        <v>4042.8530876279742</v>
      </c>
      <c r="AB8" s="44">
        <v>3500</v>
      </c>
      <c r="AC8" s="45">
        <f t="shared" si="2"/>
        <v>0.86572525</v>
      </c>
      <c r="AD8" s="46" t="s">
        <v>68</v>
      </c>
      <c r="AE8" s="47">
        <v>0.125</v>
      </c>
      <c r="AF8" s="45">
        <f t="shared" si="3"/>
        <v>1.0874999999999999</v>
      </c>
      <c r="AG8" s="45">
        <f t="shared" si="4"/>
        <v>10.65322525</v>
      </c>
      <c r="AH8" s="48">
        <v>0.05</v>
      </c>
      <c r="AI8" s="45">
        <f t="shared" si="5"/>
        <v>0.95650000000000002</v>
      </c>
      <c r="AJ8" s="48">
        <v>0.06</v>
      </c>
      <c r="AK8" s="45">
        <f t="shared" si="6"/>
        <v>1.1477999999999999</v>
      </c>
      <c r="AL8" s="49">
        <f t="shared" si="7"/>
        <v>1.5434999999999981</v>
      </c>
      <c r="AM8" s="48">
        <v>0.1</v>
      </c>
      <c r="AN8" s="45">
        <f t="shared" si="8"/>
        <v>1.913</v>
      </c>
      <c r="AO8" s="48">
        <v>0</v>
      </c>
      <c r="AP8" s="45">
        <f t="shared" si="9"/>
        <v>0</v>
      </c>
      <c r="AQ8" s="48">
        <v>0</v>
      </c>
      <c r="AR8" s="45">
        <f t="shared" si="10"/>
        <v>0</v>
      </c>
      <c r="AS8" s="37">
        <v>0</v>
      </c>
      <c r="AT8" s="48">
        <v>0</v>
      </c>
      <c r="AU8" s="45">
        <f t="shared" si="11"/>
        <v>0</v>
      </c>
      <c r="AV8" s="45">
        <f t="shared" si="12"/>
        <v>5.5607999999999977</v>
      </c>
      <c r="AW8" s="45">
        <f t="shared" si="13"/>
        <v>16.214025249999999</v>
      </c>
      <c r="AX8" s="50">
        <f t="shared" si="14"/>
        <v>0.15242941714584424</v>
      </c>
      <c r="AY8" s="37">
        <v>19.13</v>
      </c>
      <c r="AZ8" s="49">
        <f t="shared" si="15"/>
        <v>20.086500000000001</v>
      </c>
      <c r="BA8" s="37">
        <v>42.99</v>
      </c>
      <c r="BB8" s="50">
        <f t="shared" si="16"/>
        <v>0.5327634333565946</v>
      </c>
      <c r="BC8" s="41"/>
      <c r="BD8" s="45">
        <f t="shared" si="17"/>
        <v>0</v>
      </c>
      <c r="BE8" s="45">
        <f t="shared" si="18"/>
        <v>0</v>
      </c>
    </row>
    <row r="9" spans="1:58" ht="60.75" thickBot="1" x14ac:dyDescent="0.3">
      <c r="A9" s="53">
        <v>8</v>
      </c>
      <c r="B9" s="54"/>
      <c r="C9" s="54"/>
      <c r="D9" s="54" t="s">
        <v>57</v>
      </c>
      <c r="E9" s="54"/>
      <c r="F9" s="54" t="s">
        <v>58</v>
      </c>
      <c r="G9" s="55" t="s">
        <v>59</v>
      </c>
      <c r="H9" s="54" t="s">
        <v>60</v>
      </c>
      <c r="I9" s="54" t="s">
        <v>61</v>
      </c>
      <c r="J9" s="54" t="s">
        <v>62</v>
      </c>
      <c r="K9" s="56" t="s">
        <v>63</v>
      </c>
      <c r="L9" s="57" t="s">
        <v>71</v>
      </c>
      <c r="M9" s="56" t="s">
        <v>72</v>
      </c>
      <c r="N9" s="58"/>
      <c r="O9" s="59"/>
      <c r="P9" s="54" t="s">
        <v>66</v>
      </c>
      <c r="Q9" s="60"/>
      <c r="R9" s="61">
        <v>9.65</v>
      </c>
      <c r="S9" s="54" t="s">
        <v>67</v>
      </c>
      <c r="T9" s="62">
        <v>53.3</v>
      </c>
      <c r="U9" s="62">
        <v>35.6</v>
      </c>
      <c r="V9" s="62">
        <v>31.8</v>
      </c>
      <c r="W9" s="63">
        <v>5.5</v>
      </c>
      <c r="X9" s="64">
        <v>4</v>
      </c>
      <c r="Y9" s="65">
        <f t="shared" si="0"/>
        <v>6.0339864E-2</v>
      </c>
      <c r="Z9" s="63">
        <v>56</v>
      </c>
      <c r="AA9" s="66">
        <f t="shared" si="1"/>
        <v>3712.3053509036745</v>
      </c>
      <c r="AB9" s="67">
        <v>3500</v>
      </c>
      <c r="AC9" s="68">
        <f t="shared" si="2"/>
        <v>0.94281037499999998</v>
      </c>
      <c r="AD9" s="69" t="s">
        <v>68</v>
      </c>
      <c r="AE9" s="70">
        <v>0.125</v>
      </c>
      <c r="AF9" s="68">
        <f t="shared" si="3"/>
        <v>1.20625</v>
      </c>
      <c r="AG9" s="68">
        <f t="shared" si="4"/>
        <v>11.799060375000002</v>
      </c>
      <c r="AH9" s="71">
        <v>0.05</v>
      </c>
      <c r="AI9" s="68">
        <f t="shared" si="5"/>
        <v>1.0635000000000001</v>
      </c>
      <c r="AJ9" s="71">
        <v>0.06</v>
      </c>
      <c r="AK9" s="68">
        <f t="shared" si="6"/>
        <v>1.2762</v>
      </c>
      <c r="AL9" s="72">
        <f t="shared" si="7"/>
        <v>1.4364999999999988</v>
      </c>
      <c r="AM9" s="71">
        <v>0.1</v>
      </c>
      <c r="AN9" s="68">
        <f t="shared" si="8"/>
        <v>2.1270000000000002</v>
      </c>
      <c r="AO9" s="71">
        <v>0</v>
      </c>
      <c r="AP9" s="68">
        <f t="shared" si="9"/>
        <v>0</v>
      </c>
      <c r="AQ9" s="71">
        <v>0</v>
      </c>
      <c r="AR9" s="68">
        <f t="shared" si="10"/>
        <v>0</v>
      </c>
      <c r="AS9" s="60">
        <v>0</v>
      </c>
      <c r="AT9" s="71">
        <v>0</v>
      </c>
      <c r="AU9" s="68">
        <f t="shared" si="11"/>
        <v>0</v>
      </c>
      <c r="AV9" s="68">
        <f t="shared" si="12"/>
        <v>5.9031999999999991</v>
      </c>
      <c r="AW9" s="68">
        <f t="shared" si="13"/>
        <v>17.702260375000002</v>
      </c>
      <c r="AX9" s="73">
        <f t="shared" si="14"/>
        <v>0.16773576046074273</v>
      </c>
      <c r="AY9" s="60">
        <v>21.27</v>
      </c>
      <c r="AZ9" s="72">
        <f t="shared" si="15"/>
        <v>22.333500000000001</v>
      </c>
      <c r="BA9" s="60">
        <v>47.99</v>
      </c>
      <c r="BB9" s="73">
        <f t="shared" si="16"/>
        <v>0.53462179620754324</v>
      </c>
      <c r="BC9" s="64"/>
      <c r="BD9" s="68">
        <f t="shared" si="17"/>
        <v>0</v>
      </c>
      <c r="BE9" s="68">
        <f t="shared" si="18"/>
        <v>0</v>
      </c>
    </row>
    <row r="10" spans="1:58" ht="60" x14ac:dyDescent="0.25">
      <c r="A10" s="30">
        <v>9</v>
      </c>
      <c r="B10" s="31"/>
      <c r="C10" s="31"/>
      <c r="D10" s="31" t="s">
        <v>57</v>
      </c>
      <c r="E10" s="31"/>
      <c r="F10" s="31" t="s">
        <v>58</v>
      </c>
      <c r="G10" s="32" t="s">
        <v>59</v>
      </c>
      <c r="H10" s="31" t="s">
        <v>60</v>
      </c>
      <c r="I10" s="31" t="s">
        <v>61</v>
      </c>
      <c r="J10" s="31" t="s">
        <v>62</v>
      </c>
      <c r="K10" s="33" t="s">
        <v>63</v>
      </c>
      <c r="L10" s="34" t="s">
        <v>64</v>
      </c>
      <c r="M10" s="33" t="s">
        <v>73</v>
      </c>
      <c r="N10" s="35"/>
      <c r="O10" s="36"/>
      <c r="P10" s="31" t="s">
        <v>66</v>
      </c>
      <c r="Q10" s="37"/>
      <c r="R10" s="38">
        <v>6.85</v>
      </c>
      <c r="S10" s="31" t="s">
        <v>67</v>
      </c>
      <c r="T10" s="39">
        <v>53.3</v>
      </c>
      <c r="U10" s="39">
        <v>35.6</v>
      </c>
      <c r="V10" s="39">
        <v>26.7</v>
      </c>
      <c r="W10" s="40">
        <v>4.5</v>
      </c>
      <c r="X10" s="41">
        <v>4</v>
      </c>
      <c r="Y10" s="42">
        <f t="shared" si="0"/>
        <v>5.0662716000000003E-2</v>
      </c>
      <c r="Z10" s="40">
        <v>56</v>
      </c>
      <c r="AA10" s="43">
        <f t="shared" si="1"/>
        <v>4421.397384222354</v>
      </c>
      <c r="AB10" s="44">
        <v>3500</v>
      </c>
      <c r="AC10" s="45">
        <f t="shared" si="2"/>
        <v>0.79160493749999994</v>
      </c>
      <c r="AD10" s="46" t="s">
        <v>68</v>
      </c>
      <c r="AE10" s="47">
        <v>0.125</v>
      </c>
      <c r="AF10" s="45">
        <f t="shared" si="3"/>
        <v>0.85624999999999996</v>
      </c>
      <c r="AG10" s="45">
        <f t="shared" si="4"/>
        <v>8.4978549374999997</v>
      </c>
      <c r="AH10" s="48">
        <v>0.05</v>
      </c>
      <c r="AI10" s="45">
        <f t="shared" si="5"/>
        <v>0.74450000000000005</v>
      </c>
      <c r="AJ10" s="48">
        <v>0.06</v>
      </c>
      <c r="AK10" s="45">
        <f t="shared" si="6"/>
        <v>0.89339999999999997</v>
      </c>
      <c r="AL10" s="49">
        <f t="shared" si="7"/>
        <v>1.7554999999999996</v>
      </c>
      <c r="AM10" s="48">
        <v>0.1</v>
      </c>
      <c r="AN10" s="45">
        <f t="shared" si="8"/>
        <v>1.4890000000000001</v>
      </c>
      <c r="AO10" s="48">
        <v>0</v>
      </c>
      <c r="AP10" s="45">
        <f t="shared" si="9"/>
        <v>0</v>
      </c>
      <c r="AQ10" s="48">
        <v>0</v>
      </c>
      <c r="AR10" s="45">
        <f t="shared" si="10"/>
        <v>0</v>
      </c>
      <c r="AS10" s="37">
        <v>0</v>
      </c>
      <c r="AT10" s="48">
        <v>0</v>
      </c>
      <c r="AU10" s="45">
        <f t="shared" si="11"/>
        <v>0</v>
      </c>
      <c r="AV10" s="45">
        <f t="shared" si="12"/>
        <v>4.8823999999999996</v>
      </c>
      <c r="AW10" s="45">
        <f t="shared" si="13"/>
        <v>13.380254937499998</v>
      </c>
      <c r="AX10" s="50">
        <f t="shared" si="14"/>
        <v>0.10139322112155824</v>
      </c>
      <c r="AY10" s="37">
        <v>14.89</v>
      </c>
      <c r="AZ10" s="49">
        <f t="shared" si="15"/>
        <v>15.634500000000001</v>
      </c>
      <c r="BA10" s="37">
        <v>31.99</v>
      </c>
      <c r="BB10" s="50">
        <f t="shared" si="16"/>
        <v>0.51126914660831513</v>
      </c>
      <c r="BC10" s="41"/>
      <c r="BD10" s="45">
        <f t="shared" si="17"/>
        <v>0</v>
      </c>
      <c r="BE10" s="45">
        <f t="shared" si="18"/>
        <v>0</v>
      </c>
    </row>
    <row r="11" spans="1:58" ht="60" x14ac:dyDescent="0.25">
      <c r="A11" s="30">
        <v>10</v>
      </c>
      <c r="B11" s="31"/>
      <c r="C11" s="31"/>
      <c r="D11" s="31" t="s">
        <v>57</v>
      </c>
      <c r="E11" s="31"/>
      <c r="F11" s="31" t="s">
        <v>58</v>
      </c>
      <c r="G11" s="32" t="s">
        <v>59</v>
      </c>
      <c r="H11" s="31" t="s">
        <v>60</v>
      </c>
      <c r="I11" s="31" t="s">
        <v>61</v>
      </c>
      <c r="J11" s="31" t="s">
        <v>62</v>
      </c>
      <c r="K11" s="33" t="s">
        <v>63</v>
      </c>
      <c r="L11" s="34" t="s">
        <v>69</v>
      </c>
      <c r="M11" s="33" t="s">
        <v>73</v>
      </c>
      <c r="N11" s="35"/>
      <c r="O11" s="36"/>
      <c r="P11" s="31" t="s">
        <v>66</v>
      </c>
      <c r="Q11" s="37"/>
      <c r="R11" s="38">
        <v>7.1</v>
      </c>
      <c r="S11" s="31" t="s">
        <v>67</v>
      </c>
      <c r="T11" s="39">
        <v>53.3</v>
      </c>
      <c r="U11" s="39">
        <v>35.6</v>
      </c>
      <c r="V11" s="39">
        <v>26.7</v>
      </c>
      <c r="W11" s="40">
        <v>4.5</v>
      </c>
      <c r="X11" s="41">
        <v>4</v>
      </c>
      <c r="Y11" s="42">
        <f t="shared" si="0"/>
        <v>5.0662716000000003E-2</v>
      </c>
      <c r="Z11" s="40">
        <v>56</v>
      </c>
      <c r="AA11" s="43">
        <f t="shared" si="1"/>
        <v>4421.397384222354</v>
      </c>
      <c r="AB11" s="44">
        <v>3500</v>
      </c>
      <c r="AC11" s="45">
        <f t="shared" si="2"/>
        <v>0.79160493749999994</v>
      </c>
      <c r="AD11" s="46" t="s">
        <v>68</v>
      </c>
      <c r="AE11" s="47">
        <v>0.125</v>
      </c>
      <c r="AF11" s="45">
        <f t="shared" si="3"/>
        <v>0.88749999999999996</v>
      </c>
      <c r="AG11" s="45">
        <f t="shared" si="4"/>
        <v>8.7791049374999997</v>
      </c>
      <c r="AH11" s="48">
        <v>0.05</v>
      </c>
      <c r="AI11" s="45">
        <f t="shared" si="5"/>
        <v>0.76100000000000012</v>
      </c>
      <c r="AJ11" s="48">
        <v>0.06</v>
      </c>
      <c r="AK11" s="45">
        <f t="shared" si="6"/>
        <v>0.91320000000000001</v>
      </c>
      <c r="AL11" s="49">
        <f t="shared" si="7"/>
        <v>1.738999999999999</v>
      </c>
      <c r="AM11" s="48">
        <v>0.1</v>
      </c>
      <c r="AN11" s="45">
        <f t="shared" si="8"/>
        <v>1.5220000000000002</v>
      </c>
      <c r="AO11" s="48">
        <v>0</v>
      </c>
      <c r="AP11" s="45">
        <f t="shared" si="9"/>
        <v>0</v>
      </c>
      <c r="AQ11" s="48">
        <v>0</v>
      </c>
      <c r="AR11" s="45">
        <f t="shared" si="10"/>
        <v>0</v>
      </c>
      <c r="AS11" s="37">
        <v>0</v>
      </c>
      <c r="AT11" s="48">
        <v>0</v>
      </c>
      <c r="AU11" s="45">
        <f t="shared" si="11"/>
        <v>0</v>
      </c>
      <c r="AV11" s="45">
        <f t="shared" si="12"/>
        <v>4.9351999999999991</v>
      </c>
      <c r="AW11" s="45">
        <f t="shared" si="13"/>
        <v>13.7143049375</v>
      </c>
      <c r="AX11" s="50">
        <f t="shared" si="14"/>
        <v>9.8928716327201113E-2</v>
      </c>
      <c r="AY11" s="37">
        <v>15.22</v>
      </c>
      <c r="AZ11" s="49">
        <f t="shared" si="15"/>
        <v>15.981000000000002</v>
      </c>
      <c r="BA11" s="37">
        <v>32.99</v>
      </c>
      <c r="BB11" s="50">
        <f t="shared" si="16"/>
        <v>0.51558047893300996</v>
      </c>
      <c r="BC11" s="41"/>
      <c r="BD11" s="45">
        <f t="shared" si="17"/>
        <v>0</v>
      </c>
      <c r="BE11" s="45">
        <f t="shared" si="18"/>
        <v>0</v>
      </c>
    </row>
    <row r="12" spans="1:58" ht="60" x14ac:dyDescent="0.25">
      <c r="A12" s="30">
        <v>11</v>
      </c>
      <c r="B12" s="31"/>
      <c r="C12" s="31"/>
      <c r="D12" s="31" t="s">
        <v>57</v>
      </c>
      <c r="E12" s="31"/>
      <c r="F12" s="31" t="s">
        <v>58</v>
      </c>
      <c r="G12" s="32" t="s">
        <v>59</v>
      </c>
      <c r="H12" s="31" t="s">
        <v>60</v>
      </c>
      <c r="I12" s="31" t="s">
        <v>61</v>
      </c>
      <c r="J12" s="31" t="s">
        <v>62</v>
      </c>
      <c r="K12" s="33" t="s">
        <v>63</v>
      </c>
      <c r="L12" s="34" t="s">
        <v>70</v>
      </c>
      <c r="M12" s="33" t="s">
        <v>73</v>
      </c>
      <c r="N12" s="35"/>
      <c r="O12" s="36"/>
      <c r="P12" s="31" t="s">
        <v>66</v>
      </c>
      <c r="Q12" s="37"/>
      <c r="R12" s="38">
        <v>8.6999999999999993</v>
      </c>
      <c r="S12" s="31" t="s">
        <v>67</v>
      </c>
      <c r="T12" s="39">
        <v>53.3</v>
      </c>
      <c r="U12" s="39">
        <v>35.6</v>
      </c>
      <c r="V12" s="39">
        <v>29.2</v>
      </c>
      <c r="W12" s="40">
        <v>5</v>
      </c>
      <c r="X12" s="41">
        <v>4</v>
      </c>
      <c r="Y12" s="42">
        <f t="shared" si="0"/>
        <v>5.5406416E-2</v>
      </c>
      <c r="Z12" s="40">
        <v>56</v>
      </c>
      <c r="AA12" s="43">
        <f t="shared" si="1"/>
        <v>4042.8530876279742</v>
      </c>
      <c r="AB12" s="44">
        <v>3500</v>
      </c>
      <c r="AC12" s="45">
        <f t="shared" si="2"/>
        <v>0.86572525</v>
      </c>
      <c r="AD12" s="46" t="s">
        <v>68</v>
      </c>
      <c r="AE12" s="47">
        <v>0.125</v>
      </c>
      <c r="AF12" s="45">
        <f t="shared" si="3"/>
        <v>1.0874999999999999</v>
      </c>
      <c r="AG12" s="45">
        <f t="shared" si="4"/>
        <v>10.65322525</v>
      </c>
      <c r="AH12" s="48">
        <v>0.05</v>
      </c>
      <c r="AI12" s="45">
        <f t="shared" si="5"/>
        <v>0.95650000000000002</v>
      </c>
      <c r="AJ12" s="48">
        <v>0.06</v>
      </c>
      <c r="AK12" s="45">
        <f t="shared" si="6"/>
        <v>1.1477999999999999</v>
      </c>
      <c r="AL12" s="49">
        <f t="shared" si="7"/>
        <v>1.5434999999999981</v>
      </c>
      <c r="AM12" s="48">
        <v>0.1</v>
      </c>
      <c r="AN12" s="45">
        <f t="shared" si="8"/>
        <v>1.913</v>
      </c>
      <c r="AO12" s="48">
        <v>0</v>
      </c>
      <c r="AP12" s="45">
        <f t="shared" si="9"/>
        <v>0</v>
      </c>
      <c r="AQ12" s="48">
        <v>0</v>
      </c>
      <c r="AR12" s="45">
        <f t="shared" si="10"/>
        <v>0</v>
      </c>
      <c r="AS12" s="37">
        <v>0</v>
      </c>
      <c r="AT12" s="48">
        <v>0</v>
      </c>
      <c r="AU12" s="45">
        <f t="shared" si="11"/>
        <v>0</v>
      </c>
      <c r="AV12" s="45">
        <f t="shared" si="12"/>
        <v>5.5607999999999977</v>
      </c>
      <c r="AW12" s="45">
        <f t="shared" si="13"/>
        <v>16.214025249999999</v>
      </c>
      <c r="AX12" s="50">
        <f t="shared" si="14"/>
        <v>0.15242941714584424</v>
      </c>
      <c r="AY12" s="37">
        <v>19.13</v>
      </c>
      <c r="AZ12" s="49">
        <f t="shared" si="15"/>
        <v>20.086500000000001</v>
      </c>
      <c r="BA12" s="37">
        <v>42.99</v>
      </c>
      <c r="BB12" s="50">
        <f t="shared" si="16"/>
        <v>0.5327634333565946</v>
      </c>
      <c r="BC12" s="41"/>
      <c r="BD12" s="45">
        <f t="shared" si="17"/>
        <v>0</v>
      </c>
      <c r="BE12" s="45">
        <f t="shared" si="18"/>
        <v>0</v>
      </c>
    </row>
    <row r="13" spans="1:58" ht="60.75" thickBot="1" x14ac:dyDescent="0.3">
      <c r="A13" s="53">
        <v>12</v>
      </c>
      <c r="B13" s="54"/>
      <c r="C13" s="54"/>
      <c r="D13" s="54" t="s">
        <v>57</v>
      </c>
      <c r="E13" s="54"/>
      <c r="F13" s="54" t="s">
        <v>58</v>
      </c>
      <c r="G13" s="55" t="s">
        <v>59</v>
      </c>
      <c r="H13" s="54" t="s">
        <v>60</v>
      </c>
      <c r="I13" s="54" t="s">
        <v>61</v>
      </c>
      <c r="J13" s="54" t="s">
        <v>62</v>
      </c>
      <c r="K13" s="56" t="s">
        <v>63</v>
      </c>
      <c r="L13" s="57" t="s">
        <v>71</v>
      </c>
      <c r="M13" s="56" t="s">
        <v>73</v>
      </c>
      <c r="N13" s="58"/>
      <c r="O13" s="59"/>
      <c r="P13" s="54" t="s">
        <v>66</v>
      </c>
      <c r="Q13" s="60"/>
      <c r="R13" s="61">
        <v>9.65</v>
      </c>
      <c r="S13" s="54" t="s">
        <v>67</v>
      </c>
      <c r="T13" s="62">
        <v>53.3</v>
      </c>
      <c r="U13" s="62">
        <v>35.6</v>
      </c>
      <c r="V13" s="62">
        <v>31.8</v>
      </c>
      <c r="W13" s="63">
        <v>5.5</v>
      </c>
      <c r="X13" s="64">
        <v>4</v>
      </c>
      <c r="Y13" s="65">
        <f t="shared" si="0"/>
        <v>6.0339864E-2</v>
      </c>
      <c r="Z13" s="63">
        <v>56</v>
      </c>
      <c r="AA13" s="66">
        <f t="shared" si="1"/>
        <v>3712.3053509036745</v>
      </c>
      <c r="AB13" s="67">
        <v>3500</v>
      </c>
      <c r="AC13" s="68">
        <f t="shared" si="2"/>
        <v>0.94281037499999998</v>
      </c>
      <c r="AD13" s="69" t="s">
        <v>68</v>
      </c>
      <c r="AE13" s="70">
        <v>0.125</v>
      </c>
      <c r="AF13" s="68">
        <f t="shared" si="3"/>
        <v>1.20625</v>
      </c>
      <c r="AG13" s="68">
        <f t="shared" si="4"/>
        <v>11.799060375000002</v>
      </c>
      <c r="AH13" s="71">
        <v>0.05</v>
      </c>
      <c r="AI13" s="68">
        <f t="shared" si="5"/>
        <v>1.0635000000000001</v>
      </c>
      <c r="AJ13" s="71">
        <v>0.06</v>
      </c>
      <c r="AK13" s="68">
        <f t="shared" si="6"/>
        <v>1.2762</v>
      </c>
      <c r="AL13" s="72">
        <f t="shared" si="7"/>
        <v>1.4364999999999988</v>
      </c>
      <c r="AM13" s="71">
        <v>0.1</v>
      </c>
      <c r="AN13" s="68">
        <f t="shared" si="8"/>
        <v>2.1270000000000002</v>
      </c>
      <c r="AO13" s="71">
        <v>0</v>
      </c>
      <c r="AP13" s="68">
        <f t="shared" si="9"/>
        <v>0</v>
      </c>
      <c r="AQ13" s="71">
        <v>0</v>
      </c>
      <c r="AR13" s="68">
        <f t="shared" si="10"/>
        <v>0</v>
      </c>
      <c r="AS13" s="60">
        <v>0</v>
      </c>
      <c r="AT13" s="71">
        <v>0</v>
      </c>
      <c r="AU13" s="68">
        <f t="shared" si="11"/>
        <v>0</v>
      </c>
      <c r="AV13" s="68">
        <f t="shared" si="12"/>
        <v>5.9031999999999991</v>
      </c>
      <c r="AW13" s="68">
        <f t="shared" si="13"/>
        <v>17.702260375000002</v>
      </c>
      <c r="AX13" s="73">
        <f t="shared" si="14"/>
        <v>0.16773576046074273</v>
      </c>
      <c r="AY13" s="60">
        <v>21.27</v>
      </c>
      <c r="AZ13" s="72">
        <f t="shared" si="15"/>
        <v>22.333500000000001</v>
      </c>
      <c r="BA13" s="60">
        <v>47.99</v>
      </c>
      <c r="BB13" s="73">
        <f t="shared" si="16"/>
        <v>0.53462179620754324</v>
      </c>
      <c r="BC13" s="64"/>
      <c r="BD13" s="68">
        <f t="shared" si="17"/>
        <v>0</v>
      </c>
      <c r="BE13" s="68">
        <f t="shared" si="18"/>
        <v>0</v>
      </c>
    </row>
    <row r="14" spans="1:58" ht="60" x14ac:dyDescent="0.25">
      <c r="A14" s="30">
        <v>13</v>
      </c>
      <c r="C14" s="31"/>
      <c r="D14" s="31" t="s">
        <v>57</v>
      </c>
      <c r="E14" s="31"/>
      <c r="F14" s="31" t="s">
        <v>58</v>
      </c>
      <c r="G14" s="32" t="s">
        <v>59</v>
      </c>
      <c r="H14" s="31" t="s">
        <v>60</v>
      </c>
      <c r="I14" s="31" t="s">
        <v>61</v>
      </c>
      <c r="J14" s="31" t="s">
        <v>62</v>
      </c>
      <c r="K14" s="33" t="s">
        <v>63</v>
      </c>
      <c r="L14" s="34" t="s">
        <v>64</v>
      </c>
      <c r="M14" s="33" t="s">
        <v>74</v>
      </c>
      <c r="N14" s="35"/>
      <c r="O14" s="36"/>
      <c r="P14" s="31" t="s">
        <v>66</v>
      </c>
      <c r="Q14" s="37"/>
      <c r="R14" s="38">
        <v>6.85</v>
      </c>
      <c r="S14" s="31" t="s">
        <v>67</v>
      </c>
      <c r="T14" s="39">
        <v>53.3</v>
      </c>
      <c r="U14" s="39">
        <v>35.6</v>
      </c>
      <c r="V14" s="39">
        <v>26.7</v>
      </c>
      <c r="W14" s="40">
        <v>4.5</v>
      </c>
      <c r="X14" s="41">
        <v>4</v>
      </c>
      <c r="Y14" s="42">
        <f t="shared" si="0"/>
        <v>5.0662716000000003E-2</v>
      </c>
      <c r="Z14" s="40">
        <v>56</v>
      </c>
      <c r="AA14" s="43">
        <f t="shared" si="1"/>
        <v>4421.397384222354</v>
      </c>
      <c r="AB14" s="44">
        <v>3500</v>
      </c>
      <c r="AC14" s="45">
        <f t="shared" si="2"/>
        <v>0.79160493749999994</v>
      </c>
      <c r="AD14" s="46" t="s">
        <v>68</v>
      </c>
      <c r="AE14" s="47">
        <v>0.125</v>
      </c>
      <c r="AF14" s="45">
        <f t="shared" si="3"/>
        <v>0.85624999999999996</v>
      </c>
      <c r="AG14" s="45">
        <f t="shared" si="4"/>
        <v>8.4978549374999997</v>
      </c>
      <c r="AH14" s="48">
        <v>0.05</v>
      </c>
      <c r="AI14" s="45">
        <f t="shared" si="5"/>
        <v>0.74450000000000005</v>
      </c>
      <c r="AJ14" s="48">
        <v>0.06</v>
      </c>
      <c r="AK14" s="45">
        <f t="shared" si="6"/>
        <v>0.89339999999999997</v>
      </c>
      <c r="AL14" s="49">
        <f t="shared" si="7"/>
        <v>1.7554999999999996</v>
      </c>
      <c r="AM14" s="48">
        <v>0.1</v>
      </c>
      <c r="AN14" s="45">
        <f t="shared" si="8"/>
        <v>1.4890000000000001</v>
      </c>
      <c r="AO14" s="48">
        <v>0</v>
      </c>
      <c r="AP14" s="45">
        <f t="shared" si="9"/>
        <v>0</v>
      </c>
      <c r="AQ14" s="48">
        <v>0</v>
      </c>
      <c r="AR14" s="45">
        <f t="shared" si="10"/>
        <v>0</v>
      </c>
      <c r="AS14" s="37">
        <v>0</v>
      </c>
      <c r="AT14" s="48">
        <v>0</v>
      </c>
      <c r="AU14" s="45">
        <f t="shared" si="11"/>
        <v>0</v>
      </c>
      <c r="AV14" s="45">
        <f t="shared" si="12"/>
        <v>4.8823999999999996</v>
      </c>
      <c r="AW14" s="45">
        <f t="shared" si="13"/>
        <v>13.380254937499998</v>
      </c>
      <c r="AX14" s="50">
        <f t="shared" si="14"/>
        <v>0.10139322112155824</v>
      </c>
      <c r="AY14" s="37">
        <v>14.89</v>
      </c>
      <c r="AZ14" s="49">
        <f t="shared" si="15"/>
        <v>15.634500000000001</v>
      </c>
      <c r="BA14" s="37">
        <v>31.99</v>
      </c>
      <c r="BB14" s="50">
        <f t="shared" si="16"/>
        <v>0.51126914660831513</v>
      </c>
      <c r="BC14" s="41"/>
      <c r="BD14" s="45">
        <f t="shared" si="17"/>
        <v>0</v>
      </c>
      <c r="BE14" s="45">
        <f t="shared" si="18"/>
        <v>0</v>
      </c>
    </row>
    <row r="15" spans="1:58" ht="60" x14ac:dyDescent="0.25">
      <c r="A15" s="30">
        <v>14</v>
      </c>
      <c r="B15" s="31"/>
      <c r="C15" s="31"/>
      <c r="D15" s="31" t="s">
        <v>57</v>
      </c>
      <c r="E15" s="31"/>
      <c r="F15" s="31" t="s">
        <v>58</v>
      </c>
      <c r="G15" s="32" t="s">
        <v>59</v>
      </c>
      <c r="H15" s="31" t="s">
        <v>60</v>
      </c>
      <c r="I15" s="31" t="s">
        <v>61</v>
      </c>
      <c r="J15" s="31" t="s">
        <v>62</v>
      </c>
      <c r="K15" s="33" t="s">
        <v>63</v>
      </c>
      <c r="L15" s="34" t="s">
        <v>69</v>
      </c>
      <c r="M15" s="33" t="s">
        <v>74</v>
      </c>
      <c r="N15" s="35"/>
      <c r="O15" s="36"/>
      <c r="P15" s="31" t="s">
        <v>66</v>
      </c>
      <c r="Q15" s="37"/>
      <c r="R15" s="38">
        <v>7.1</v>
      </c>
      <c r="S15" s="31" t="s">
        <v>67</v>
      </c>
      <c r="T15" s="39">
        <v>53.3</v>
      </c>
      <c r="U15" s="39">
        <v>35.6</v>
      </c>
      <c r="V15" s="39">
        <v>26.7</v>
      </c>
      <c r="W15" s="40">
        <v>4.5</v>
      </c>
      <c r="X15" s="41">
        <v>4</v>
      </c>
      <c r="Y15" s="42">
        <f t="shared" si="0"/>
        <v>5.0662716000000003E-2</v>
      </c>
      <c r="Z15" s="40">
        <v>56</v>
      </c>
      <c r="AA15" s="43">
        <f t="shared" si="1"/>
        <v>4421.397384222354</v>
      </c>
      <c r="AB15" s="44">
        <v>3500</v>
      </c>
      <c r="AC15" s="45">
        <f t="shared" si="2"/>
        <v>0.79160493749999994</v>
      </c>
      <c r="AD15" s="46" t="s">
        <v>68</v>
      </c>
      <c r="AE15" s="47">
        <v>0.125</v>
      </c>
      <c r="AF15" s="45">
        <f t="shared" si="3"/>
        <v>0.88749999999999996</v>
      </c>
      <c r="AG15" s="45">
        <f t="shared" si="4"/>
        <v>8.7791049374999997</v>
      </c>
      <c r="AH15" s="48">
        <v>0.05</v>
      </c>
      <c r="AI15" s="45">
        <f t="shared" si="5"/>
        <v>0.76100000000000012</v>
      </c>
      <c r="AJ15" s="48">
        <v>0.06</v>
      </c>
      <c r="AK15" s="45">
        <f t="shared" si="6"/>
        <v>0.91320000000000001</v>
      </c>
      <c r="AL15" s="49">
        <f t="shared" si="7"/>
        <v>1.738999999999999</v>
      </c>
      <c r="AM15" s="48">
        <v>0.1</v>
      </c>
      <c r="AN15" s="45">
        <f t="shared" si="8"/>
        <v>1.5220000000000002</v>
      </c>
      <c r="AO15" s="48">
        <v>0</v>
      </c>
      <c r="AP15" s="45">
        <f t="shared" si="9"/>
        <v>0</v>
      </c>
      <c r="AQ15" s="48">
        <v>0</v>
      </c>
      <c r="AR15" s="45">
        <f t="shared" si="10"/>
        <v>0</v>
      </c>
      <c r="AS15" s="37">
        <v>0</v>
      </c>
      <c r="AT15" s="48">
        <v>0</v>
      </c>
      <c r="AU15" s="45">
        <f t="shared" si="11"/>
        <v>0</v>
      </c>
      <c r="AV15" s="45">
        <f t="shared" si="12"/>
        <v>4.9351999999999991</v>
      </c>
      <c r="AW15" s="45">
        <f t="shared" si="13"/>
        <v>13.7143049375</v>
      </c>
      <c r="AX15" s="50">
        <f t="shared" si="14"/>
        <v>9.8928716327201113E-2</v>
      </c>
      <c r="AY15" s="37">
        <v>15.22</v>
      </c>
      <c r="AZ15" s="49">
        <f t="shared" si="15"/>
        <v>15.981000000000002</v>
      </c>
      <c r="BA15" s="37">
        <v>32.99</v>
      </c>
      <c r="BB15" s="50">
        <f t="shared" si="16"/>
        <v>0.51558047893300996</v>
      </c>
      <c r="BC15" s="41"/>
      <c r="BD15" s="45">
        <f t="shared" si="17"/>
        <v>0</v>
      </c>
      <c r="BE15" s="45">
        <f t="shared" si="18"/>
        <v>0</v>
      </c>
    </row>
    <row r="16" spans="1:58" ht="60" x14ac:dyDescent="0.25">
      <c r="A16" s="30">
        <v>15</v>
      </c>
      <c r="B16" s="31"/>
      <c r="C16" s="31"/>
      <c r="D16" s="31" t="s">
        <v>57</v>
      </c>
      <c r="E16" s="31"/>
      <c r="F16" s="31" t="s">
        <v>58</v>
      </c>
      <c r="G16" s="32" t="s">
        <v>59</v>
      </c>
      <c r="H16" s="31" t="s">
        <v>60</v>
      </c>
      <c r="I16" s="31" t="s">
        <v>61</v>
      </c>
      <c r="J16" s="31" t="s">
        <v>62</v>
      </c>
      <c r="K16" s="33" t="s">
        <v>63</v>
      </c>
      <c r="L16" s="34" t="s">
        <v>70</v>
      </c>
      <c r="M16" s="33" t="s">
        <v>74</v>
      </c>
      <c r="N16" s="35"/>
      <c r="O16" s="36"/>
      <c r="P16" s="31" t="s">
        <v>66</v>
      </c>
      <c r="Q16" s="37"/>
      <c r="R16" s="38">
        <v>8.6999999999999993</v>
      </c>
      <c r="S16" s="31" t="s">
        <v>67</v>
      </c>
      <c r="T16" s="39">
        <v>53.3</v>
      </c>
      <c r="U16" s="39">
        <v>35.6</v>
      </c>
      <c r="V16" s="39">
        <v>29.2</v>
      </c>
      <c r="W16" s="40">
        <v>5</v>
      </c>
      <c r="X16" s="41">
        <v>4</v>
      </c>
      <c r="Y16" s="42">
        <f t="shared" si="0"/>
        <v>5.5406416E-2</v>
      </c>
      <c r="Z16" s="40">
        <v>56</v>
      </c>
      <c r="AA16" s="43">
        <f t="shared" si="1"/>
        <v>4042.8530876279742</v>
      </c>
      <c r="AB16" s="44">
        <v>3500</v>
      </c>
      <c r="AC16" s="45">
        <f t="shared" si="2"/>
        <v>0.86572525</v>
      </c>
      <c r="AD16" s="46" t="s">
        <v>68</v>
      </c>
      <c r="AE16" s="47">
        <v>0.125</v>
      </c>
      <c r="AF16" s="45">
        <f t="shared" si="3"/>
        <v>1.0874999999999999</v>
      </c>
      <c r="AG16" s="45">
        <f t="shared" si="4"/>
        <v>10.65322525</v>
      </c>
      <c r="AH16" s="48">
        <v>0.05</v>
      </c>
      <c r="AI16" s="45">
        <f t="shared" si="5"/>
        <v>0.95650000000000002</v>
      </c>
      <c r="AJ16" s="48">
        <v>0.06</v>
      </c>
      <c r="AK16" s="45">
        <f t="shared" si="6"/>
        <v>1.1477999999999999</v>
      </c>
      <c r="AL16" s="49">
        <f t="shared" si="7"/>
        <v>1.5434999999999981</v>
      </c>
      <c r="AM16" s="48">
        <v>0.1</v>
      </c>
      <c r="AN16" s="45">
        <f t="shared" si="8"/>
        <v>1.913</v>
      </c>
      <c r="AO16" s="48">
        <v>0</v>
      </c>
      <c r="AP16" s="45">
        <f t="shared" si="9"/>
        <v>0</v>
      </c>
      <c r="AQ16" s="48">
        <v>0</v>
      </c>
      <c r="AR16" s="45">
        <f t="shared" si="10"/>
        <v>0</v>
      </c>
      <c r="AS16" s="37">
        <v>0</v>
      </c>
      <c r="AT16" s="48">
        <v>0</v>
      </c>
      <c r="AU16" s="45">
        <f t="shared" si="11"/>
        <v>0</v>
      </c>
      <c r="AV16" s="45">
        <f t="shared" si="12"/>
        <v>5.5607999999999977</v>
      </c>
      <c r="AW16" s="45">
        <f t="shared" si="13"/>
        <v>16.214025249999999</v>
      </c>
      <c r="AX16" s="50">
        <f t="shared" si="14"/>
        <v>0.15242941714584424</v>
      </c>
      <c r="AY16" s="37">
        <v>19.13</v>
      </c>
      <c r="AZ16" s="49">
        <f t="shared" si="15"/>
        <v>20.086500000000001</v>
      </c>
      <c r="BA16" s="37">
        <v>42.99</v>
      </c>
      <c r="BB16" s="50">
        <f t="shared" si="16"/>
        <v>0.5327634333565946</v>
      </c>
      <c r="BC16" s="41"/>
      <c r="BD16" s="45">
        <f t="shared" si="17"/>
        <v>0</v>
      </c>
      <c r="BE16" s="45">
        <f t="shared" si="18"/>
        <v>0</v>
      </c>
    </row>
    <row r="17" spans="1:57" ht="60.75" thickBot="1" x14ac:dyDescent="0.3">
      <c r="A17" s="53">
        <v>16</v>
      </c>
      <c r="B17" s="54"/>
      <c r="C17" s="54"/>
      <c r="D17" s="54" t="s">
        <v>57</v>
      </c>
      <c r="E17" s="54"/>
      <c r="F17" s="54" t="s">
        <v>58</v>
      </c>
      <c r="G17" s="55" t="s">
        <v>59</v>
      </c>
      <c r="H17" s="54" t="s">
        <v>60</v>
      </c>
      <c r="I17" s="54" t="s">
        <v>61</v>
      </c>
      <c r="J17" s="54" t="s">
        <v>62</v>
      </c>
      <c r="K17" s="56" t="s">
        <v>63</v>
      </c>
      <c r="L17" s="57" t="s">
        <v>71</v>
      </c>
      <c r="M17" s="56" t="s">
        <v>74</v>
      </c>
      <c r="N17" s="58"/>
      <c r="O17" s="59"/>
      <c r="P17" s="54" t="s">
        <v>66</v>
      </c>
      <c r="Q17" s="60"/>
      <c r="R17" s="61">
        <v>9.65</v>
      </c>
      <c r="S17" s="54" t="s">
        <v>67</v>
      </c>
      <c r="T17" s="62">
        <v>53.3</v>
      </c>
      <c r="U17" s="62">
        <v>35.6</v>
      </c>
      <c r="V17" s="62">
        <v>31.8</v>
      </c>
      <c r="W17" s="63">
        <v>5.5</v>
      </c>
      <c r="X17" s="64">
        <v>4</v>
      </c>
      <c r="Y17" s="65">
        <f t="shared" si="0"/>
        <v>6.0339864E-2</v>
      </c>
      <c r="Z17" s="63">
        <v>56</v>
      </c>
      <c r="AA17" s="66">
        <f t="shared" si="1"/>
        <v>3712.3053509036745</v>
      </c>
      <c r="AB17" s="67">
        <v>3500</v>
      </c>
      <c r="AC17" s="68">
        <f t="shared" si="2"/>
        <v>0.94281037499999998</v>
      </c>
      <c r="AD17" s="69" t="s">
        <v>68</v>
      </c>
      <c r="AE17" s="70">
        <v>0.125</v>
      </c>
      <c r="AF17" s="68">
        <f t="shared" si="3"/>
        <v>1.20625</v>
      </c>
      <c r="AG17" s="68">
        <f t="shared" si="4"/>
        <v>11.799060375000002</v>
      </c>
      <c r="AH17" s="71">
        <v>0.05</v>
      </c>
      <c r="AI17" s="68">
        <f t="shared" si="5"/>
        <v>1.0635000000000001</v>
      </c>
      <c r="AJ17" s="71">
        <v>0.06</v>
      </c>
      <c r="AK17" s="68">
        <f t="shared" si="6"/>
        <v>1.2762</v>
      </c>
      <c r="AL17" s="72">
        <f t="shared" si="7"/>
        <v>1.4364999999999988</v>
      </c>
      <c r="AM17" s="71">
        <v>0.1</v>
      </c>
      <c r="AN17" s="68">
        <f t="shared" si="8"/>
        <v>2.1270000000000002</v>
      </c>
      <c r="AO17" s="71">
        <v>0</v>
      </c>
      <c r="AP17" s="68">
        <f t="shared" si="9"/>
        <v>0</v>
      </c>
      <c r="AQ17" s="71">
        <v>0</v>
      </c>
      <c r="AR17" s="68">
        <f t="shared" si="10"/>
        <v>0</v>
      </c>
      <c r="AS17" s="60">
        <v>0</v>
      </c>
      <c r="AT17" s="71">
        <v>0</v>
      </c>
      <c r="AU17" s="68">
        <f t="shared" si="11"/>
        <v>0</v>
      </c>
      <c r="AV17" s="68">
        <f t="shared" si="12"/>
        <v>5.9031999999999991</v>
      </c>
      <c r="AW17" s="68">
        <f t="shared" si="13"/>
        <v>17.702260375000002</v>
      </c>
      <c r="AX17" s="73">
        <f t="shared" si="14"/>
        <v>0.16773576046074273</v>
      </c>
      <c r="AY17" s="60">
        <v>21.27</v>
      </c>
      <c r="AZ17" s="72">
        <f t="shared" si="15"/>
        <v>22.333500000000001</v>
      </c>
      <c r="BA17" s="60">
        <v>47.99</v>
      </c>
      <c r="BB17" s="73">
        <f t="shared" si="16"/>
        <v>0.53462179620754324</v>
      </c>
      <c r="BC17" s="64"/>
      <c r="BD17" s="68">
        <f t="shared" si="17"/>
        <v>0</v>
      </c>
      <c r="BE17" s="68">
        <f t="shared" si="18"/>
        <v>0</v>
      </c>
    </row>
    <row r="18" spans="1:57" ht="60" x14ac:dyDescent="0.25">
      <c r="A18" s="30">
        <v>17</v>
      </c>
      <c r="B18" s="31"/>
      <c r="C18" s="31"/>
      <c r="D18" s="31" t="s">
        <v>57</v>
      </c>
      <c r="E18" s="31"/>
      <c r="F18" s="31" t="s">
        <v>58</v>
      </c>
      <c r="G18" s="32" t="s">
        <v>59</v>
      </c>
      <c r="H18" s="31" t="s">
        <v>60</v>
      </c>
      <c r="I18" s="31" t="s">
        <v>61</v>
      </c>
      <c r="J18" s="31" t="s">
        <v>62</v>
      </c>
      <c r="K18" s="33" t="s">
        <v>63</v>
      </c>
      <c r="L18" s="34" t="s">
        <v>64</v>
      </c>
      <c r="M18" s="33" t="s">
        <v>75</v>
      </c>
      <c r="N18" s="35"/>
      <c r="O18" s="36"/>
      <c r="P18" s="31" t="s">
        <v>66</v>
      </c>
      <c r="Q18" s="37"/>
      <c r="R18" s="38">
        <v>6.85</v>
      </c>
      <c r="S18" s="31" t="s">
        <v>67</v>
      </c>
      <c r="T18" s="39">
        <v>53.3</v>
      </c>
      <c r="U18" s="39">
        <v>35.6</v>
      </c>
      <c r="V18" s="39">
        <v>26.7</v>
      </c>
      <c r="W18" s="40">
        <v>4.5</v>
      </c>
      <c r="X18" s="41">
        <v>4</v>
      </c>
      <c r="Y18" s="42">
        <f t="shared" si="0"/>
        <v>5.0662716000000003E-2</v>
      </c>
      <c r="Z18" s="40">
        <v>56</v>
      </c>
      <c r="AA18" s="43">
        <f t="shared" si="1"/>
        <v>4421.397384222354</v>
      </c>
      <c r="AB18" s="44">
        <v>3500</v>
      </c>
      <c r="AC18" s="45">
        <f t="shared" si="2"/>
        <v>0.79160493749999994</v>
      </c>
      <c r="AD18" s="46" t="s">
        <v>68</v>
      </c>
      <c r="AE18" s="47">
        <v>0.125</v>
      </c>
      <c r="AF18" s="45">
        <f t="shared" si="3"/>
        <v>0.85624999999999996</v>
      </c>
      <c r="AG18" s="45">
        <f t="shared" si="4"/>
        <v>8.4978549374999997</v>
      </c>
      <c r="AH18" s="48">
        <v>0.05</v>
      </c>
      <c r="AI18" s="45">
        <f t="shared" si="5"/>
        <v>0.74450000000000005</v>
      </c>
      <c r="AJ18" s="48">
        <v>0.06</v>
      </c>
      <c r="AK18" s="45">
        <f t="shared" si="6"/>
        <v>0.89339999999999997</v>
      </c>
      <c r="AL18" s="49">
        <f t="shared" si="7"/>
        <v>1.7554999999999996</v>
      </c>
      <c r="AM18" s="48">
        <v>0.1</v>
      </c>
      <c r="AN18" s="45">
        <f t="shared" si="8"/>
        <v>1.4890000000000001</v>
      </c>
      <c r="AO18" s="48">
        <v>0</v>
      </c>
      <c r="AP18" s="45">
        <f t="shared" si="9"/>
        <v>0</v>
      </c>
      <c r="AQ18" s="48">
        <v>0</v>
      </c>
      <c r="AR18" s="45">
        <f t="shared" si="10"/>
        <v>0</v>
      </c>
      <c r="AS18" s="37">
        <v>0</v>
      </c>
      <c r="AT18" s="48">
        <v>0</v>
      </c>
      <c r="AU18" s="45">
        <f t="shared" si="11"/>
        <v>0</v>
      </c>
      <c r="AV18" s="45">
        <f t="shared" si="12"/>
        <v>4.8823999999999996</v>
      </c>
      <c r="AW18" s="45">
        <f t="shared" si="13"/>
        <v>13.380254937499998</v>
      </c>
      <c r="AX18" s="50">
        <f t="shared" si="14"/>
        <v>0.10139322112155824</v>
      </c>
      <c r="AY18" s="37">
        <v>14.89</v>
      </c>
      <c r="AZ18" s="49">
        <f t="shared" si="15"/>
        <v>15.634500000000001</v>
      </c>
      <c r="BA18" s="37">
        <v>31.99</v>
      </c>
      <c r="BB18" s="50">
        <f t="shared" si="16"/>
        <v>0.51126914660831513</v>
      </c>
      <c r="BC18" s="41"/>
      <c r="BD18" s="45">
        <f t="shared" si="17"/>
        <v>0</v>
      </c>
      <c r="BE18" s="45">
        <f t="shared" si="18"/>
        <v>0</v>
      </c>
    </row>
    <row r="19" spans="1:57" ht="60" x14ac:dyDescent="0.25">
      <c r="A19" s="30">
        <v>18</v>
      </c>
      <c r="B19" s="31"/>
      <c r="C19" s="31"/>
      <c r="D19" s="31" t="s">
        <v>57</v>
      </c>
      <c r="E19" s="31"/>
      <c r="F19" s="31" t="s">
        <v>58</v>
      </c>
      <c r="G19" s="32" t="s">
        <v>59</v>
      </c>
      <c r="H19" s="31" t="s">
        <v>60</v>
      </c>
      <c r="I19" s="31" t="s">
        <v>61</v>
      </c>
      <c r="J19" s="31" t="s">
        <v>62</v>
      </c>
      <c r="K19" s="33" t="s">
        <v>63</v>
      </c>
      <c r="L19" s="34" t="s">
        <v>69</v>
      </c>
      <c r="M19" s="33" t="s">
        <v>75</v>
      </c>
      <c r="N19" s="35"/>
      <c r="O19" s="36"/>
      <c r="P19" s="31" t="s">
        <v>66</v>
      </c>
      <c r="Q19" s="37"/>
      <c r="R19" s="38">
        <v>7.1</v>
      </c>
      <c r="S19" s="31" t="s">
        <v>67</v>
      </c>
      <c r="T19" s="39">
        <v>53.3</v>
      </c>
      <c r="U19" s="39">
        <v>35.6</v>
      </c>
      <c r="V19" s="39">
        <v>26.7</v>
      </c>
      <c r="W19" s="40">
        <v>4.5</v>
      </c>
      <c r="X19" s="41">
        <v>4</v>
      </c>
      <c r="Y19" s="42">
        <f t="shared" si="0"/>
        <v>5.0662716000000003E-2</v>
      </c>
      <c r="Z19" s="40">
        <v>56</v>
      </c>
      <c r="AA19" s="43">
        <f t="shared" si="1"/>
        <v>4421.397384222354</v>
      </c>
      <c r="AB19" s="44">
        <v>3500</v>
      </c>
      <c r="AC19" s="45">
        <f t="shared" si="2"/>
        <v>0.79160493749999994</v>
      </c>
      <c r="AD19" s="46" t="s">
        <v>68</v>
      </c>
      <c r="AE19" s="47">
        <v>0.125</v>
      </c>
      <c r="AF19" s="45">
        <f t="shared" si="3"/>
        <v>0.88749999999999996</v>
      </c>
      <c r="AG19" s="45">
        <f t="shared" si="4"/>
        <v>8.7791049374999997</v>
      </c>
      <c r="AH19" s="48">
        <v>0.05</v>
      </c>
      <c r="AI19" s="45">
        <f t="shared" si="5"/>
        <v>0.76100000000000012</v>
      </c>
      <c r="AJ19" s="48">
        <v>0.06</v>
      </c>
      <c r="AK19" s="45">
        <f t="shared" si="6"/>
        <v>0.91320000000000001</v>
      </c>
      <c r="AL19" s="49">
        <f t="shared" si="7"/>
        <v>1.738999999999999</v>
      </c>
      <c r="AM19" s="48">
        <v>0.1</v>
      </c>
      <c r="AN19" s="45">
        <f t="shared" si="8"/>
        <v>1.5220000000000002</v>
      </c>
      <c r="AO19" s="48">
        <v>0</v>
      </c>
      <c r="AP19" s="45">
        <f t="shared" si="9"/>
        <v>0</v>
      </c>
      <c r="AQ19" s="48">
        <v>0</v>
      </c>
      <c r="AR19" s="45">
        <f t="shared" si="10"/>
        <v>0</v>
      </c>
      <c r="AS19" s="37">
        <v>0</v>
      </c>
      <c r="AT19" s="48">
        <v>0</v>
      </c>
      <c r="AU19" s="45">
        <f t="shared" si="11"/>
        <v>0</v>
      </c>
      <c r="AV19" s="45">
        <f t="shared" si="12"/>
        <v>4.9351999999999991</v>
      </c>
      <c r="AW19" s="45">
        <f t="shared" si="13"/>
        <v>13.7143049375</v>
      </c>
      <c r="AX19" s="50">
        <f t="shared" si="14"/>
        <v>9.8928716327201113E-2</v>
      </c>
      <c r="AY19" s="37">
        <v>15.22</v>
      </c>
      <c r="AZ19" s="49">
        <f t="shared" si="15"/>
        <v>15.981000000000002</v>
      </c>
      <c r="BA19" s="37">
        <v>32.99</v>
      </c>
      <c r="BB19" s="50">
        <f t="shared" si="16"/>
        <v>0.51558047893300996</v>
      </c>
      <c r="BC19" s="41"/>
      <c r="BD19" s="45">
        <f t="shared" si="17"/>
        <v>0</v>
      </c>
      <c r="BE19" s="45">
        <f t="shared" si="18"/>
        <v>0</v>
      </c>
    </row>
    <row r="20" spans="1:57" ht="60" x14ac:dyDescent="0.25">
      <c r="A20" s="30">
        <v>19</v>
      </c>
      <c r="B20" s="31"/>
      <c r="C20" s="31"/>
      <c r="D20" s="31" t="s">
        <v>57</v>
      </c>
      <c r="E20" s="31"/>
      <c r="F20" s="31" t="s">
        <v>58</v>
      </c>
      <c r="G20" s="32" t="s">
        <v>59</v>
      </c>
      <c r="H20" s="31" t="s">
        <v>60</v>
      </c>
      <c r="I20" s="31" t="s">
        <v>61</v>
      </c>
      <c r="J20" s="31" t="s">
        <v>62</v>
      </c>
      <c r="K20" s="33" t="s">
        <v>63</v>
      </c>
      <c r="L20" s="34" t="s">
        <v>70</v>
      </c>
      <c r="M20" s="33" t="s">
        <v>75</v>
      </c>
      <c r="N20" s="35"/>
      <c r="O20" s="36"/>
      <c r="P20" s="31" t="s">
        <v>66</v>
      </c>
      <c r="Q20" s="37"/>
      <c r="R20" s="38">
        <v>8.6999999999999993</v>
      </c>
      <c r="S20" s="31" t="s">
        <v>67</v>
      </c>
      <c r="T20" s="39">
        <v>53.3</v>
      </c>
      <c r="U20" s="39">
        <v>35.6</v>
      </c>
      <c r="V20" s="39">
        <v>29.2</v>
      </c>
      <c r="W20" s="40">
        <v>5</v>
      </c>
      <c r="X20" s="41">
        <v>4</v>
      </c>
      <c r="Y20" s="42">
        <f t="shared" si="0"/>
        <v>5.5406416E-2</v>
      </c>
      <c r="Z20" s="40">
        <v>56</v>
      </c>
      <c r="AA20" s="43">
        <f t="shared" si="1"/>
        <v>4042.8530876279742</v>
      </c>
      <c r="AB20" s="44">
        <v>3500</v>
      </c>
      <c r="AC20" s="45">
        <f t="shared" si="2"/>
        <v>0.86572525</v>
      </c>
      <c r="AD20" s="46" t="s">
        <v>68</v>
      </c>
      <c r="AE20" s="47">
        <v>0.125</v>
      </c>
      <c r="AF20" s="45">
        <f t="shared" si="3"/>
        <v>1.0874999999999999</v>
      </c>
      <c r="AG20" s="45">
        <f t="shared" si="4"/>
        <v>10.65322525</v>
      </c>
      <c r="AH20" s="48">
        <v>0.05</v>
      </c>
      <c r="AI20" s="45">
        <f t="shared" si="5"/>
        <v>0.95650000000000002</v>
      </c>
      <c r="AJ20" s="48">
        <v>0.06</v>
      </c>
      <c r="AK20" s="45">
        <f t="shared" si="6"/>
        <v>1.1477999999999999</v>
      </c>
      <c r="AL20" s="49">
        <f t="shared" si="7"/>
        <v>1.5434999999999981</v>
      </c>
      <c r="AM20" s="48">
        <v>0.1</v>
      </c>
      <c r="AN20" s="45">
        <f t="shared" si="8"/>
        <v>1.913</v>
      </c>
      <c r="AO20" s="48">
        <v>0</v>
      </c>
      <c r="AP20" s="45">
        <f t="shared" si="9"/>
        <v>0</v>
      </c>
      <c r="AQ20" s="48">
        <v>0</v>
      </c>
      <c r="AR20" s="45">
        <f t="shared" si="10"/>
        <v>0</v>
      </c>
      <c r="AS20" s="37">
        <v>0</v>
      </c>
      <c r="AT20" s="48">
        <v>0</v>
      </c>
      <c r="AU20" s="45">
        <f t="shared" si="11"/>
        <v>0</v>
      </c>
      <c r="AV20" s="45">
        <f t="shared" si="12"/>
        <v>5.5607999999999977</v>
      </c>
      <c r="AW20" s="45">
        <f t="shared" si="13"/>
        <v>16.214025249999999</v>
      </c>
      <c r="AX20" s="50">
        <f t="shared" si="14"/>
        <v>0.15242941714584424</v>
      </c>
      <c r="AY20" s="37">
        <v>19.13</v>
      </c>
      <c r="AZ20" s="49">
        <f t="shared" si="15"/>
        <v>20.086500000000001</v>
      </c>
      <c r="BA20" s="37">
        <v>42.99</v>
      </c>
      <c r="BB20" s="50">
        <f t="shared" si="16"/>
        <v>0.5327634333565946</v>
      </c>
      <c r="BC20" s="41"/>
      <c r="BD20" s="45">
        <f t="shared" si="17"/>
        <v>0</v>
      </c>
      <c r="BE20" s="45">
        <f t="shared" si="18"/>
        <v>0</v>
      </c>
    </row>
    <row r="21" spans="1:57" ht="60.75" thickBot="1" x14ac:dyDescent="0.3">
      <c r="A21" s="53">
        <v>20</v>
      </c>
      <c r="B21" s="54"/>
      <c r="C21" s="54"/>
      <c r="D21" s="54" t="s">
        <v>57</v>
      </c>
      <c r="E21" s="54"/>
      <c r="F21" s="54" t="s">
        <v>58</v>
      </c>
      <c r="G21" s="55" t="s">
        <v>59</v>
      </c>
      <c r="H21" s="54" t="s">
        <v>60</v>
      </c>
      <c r="I21" s="54" t="s">
        <v>61</v>
      </c>
      <c r="J21" s="54" t="s">
        <v>62</v>
      </c>
      <c r="K21" s="56" t="s">
        <v>63</v>
      </c>
      <c r="L21" s="57" t="s">
        <v>71</v>
      </c>
      <c r="M21" s="56" t="s">
        <v>75</v>
      </c>
      <c r="N21" s="58"/>
      <c r="O21" s="59"/>
      <c r="P21" s="54" t="s">
        <v>66</v>
      </c>
      <c r="Q21" s="60"/>
      <c r="R21" s="61">
        <v>9.65</v>
      </c>
      <c r="S21" s="54" t="s">
        <v>67</v>
      </c>
      <c r="T21" s="62">
        <v>53.3</v>
      </c>
      <c r="U21" s="62">
        <v>35.6</v>
      </c>
      <c r="V21" s="62">
        <v>31.8</v>
      </c>
      <c r="W21" s="63">
        <v>5.5</v>
      </c>
      <c r="X21" s="64">
        <v>4</v>
      </c>
      <c r="Y21" s="65">
        <f t="shared" si="0"/>
        <v>6.0339864E-2</v>
      </c>
      <c r="Z21" s="63">
        <v>56</v>
      </c>
      <c r="AA21" s="66">
        <f t="shared" si="1"/>
        <v>3712.3053509036745</v>
      </c>
      <c r="AB21" s="67">
        <v>3500</v>
      </c>
      <c r="AC21" s="68">
        <f t="shared" si="2"/>
        <v>0.94281037499999998</v>
      </c>
      <c r="AD21" s="69" t="s">
        <v>68</v>
      </c>
      <c r="AE21" s="70">
        <v>0.125</v>
      </c>
      <c r="AF21" s="68">
        <f t="shared" si="3"/>
        <v>1.20625</v>
      </c>
      <c r="AG21" s="68">
        <f t="shared" si="4"/>
        <v>11.799060375000002</v>
      </c>
      <c r="AH21" s="71">
        <v>0.05</v>
      </c>
      <c r="AI21" s="68">
        <f t="shared" si="5"/>
        <v>1.0635000000000001</v>
      </c>
      <c r="AJ21" s="71">
        <v>0.06</v>
      </c>
      <c r="AK21" s="68">
        <f t="shared" si="6"/>
        <v>1.2762</v>
      </c>
      <c r="AL21" s="72">
        <f t="shared" si="7"/>
        <v>1.4364999999999988</v>
      </c>
      <c r="AM21" s="71">
        <v>0.1</v>
      </c>
      <c r="AN21" s="68">
        <f t="shared" si="8"/>
        <v>2.1270000000000002</v>
      </c>
      <c r="AO21" s="71">
        <v>0</v>
      </c>
      <c r="AP21" s="68">
        <f t="shared" si="9"/>
        <v>0</v>
      </c>
      <c r="AQ21" s="71">
        <v>0</v>
      </c>
      <c r="AR21" s="68">
        <f t="shared" si="10"/>
        <v>0</v>
      </c>
      <c r="AS21" s="60">
        <v>0</v>
      </c>
      <c r="AT21" s="71">
        <v>0</v>
      </c>
      <c r="AU21" s="68">
        <f t="shared" si="11"/>
        <v>0</v>
      </c>
      <c r="AV21" s="68">
        <f t="shared" si="12"/>
        <v>5.9031999999999991</v>
      </c>
      <c r="AW21" s="68">
        <f t="shared" si="13"/>
        <v>17.702260375000002</v>
      </c>
      <c r="AX21" s="73">
        <f t="shared" si="14"/>
        <v>0.16773576046074273</v>
      </c>
      <c r="AY21" s="60">
        <v>21.27</v>
      </c>
      <c r="AZ21" s="72">
        <f t="shared" si="15"/>
        <v>22.333500000000001</v>
      </c>
      <c r="BA21" s="60">
        <v>47.99</v>
      </c>
      <c r="BB21" s="73">
        <f t="shared" si="16"/>
        <v>0.53462179620754324</v>
      </c>
      <c r="BC21" s="64"/>
      <c r="BD21" s="68">
        <f t="shared" si="17"/>
        <v>0</v>
      </c>
      <c r="BE21" s="68">
        <f t="shared" si="18"/>
        <v>0</v>
      </c>
    </row>
  </sheetData>
  <sheetProtection insertRows="0" deleteRows="0" sort="0"/>
  <protectedRanges>
    <protectedRange sqref="AC2:AC5 Y2:AA5 BB2:BB5 AM2:AX5 AF2:AK5 N22:AZ119 N2:S21 W6:AZ21" name="Range1"/>
    <protectedRange sqref="T2:W5 T6:V21" name="Range1_2"/>
    <protectedRange sqref="AB2:AB5" name="Range1_3"/>
    <protectedRange sqref="AD2:AE5" name="Range1_4"/>
    <protectedRange sqref="BA2:BA5" name="Range1_5"/>
    <protectedRange sqref="BC2:BC5" name="Range1_6"/>
    <protectedRange sqref="AL2:AL5" name="Range1_1"/>
    <protectedRange sqref="AZ2:AZ5" name="Range1_7"/>
    <protectedRange sqref="F2:J107 A2:A107 L2:M107" name="Range1_8"/>
    <protectedRange sqref="F2:J107 A2:A107 L2:M107" name="Range1_9"/>
    <protectedRange sqref="K2:K132" name="Range1_1_1"/>
  </protectedRanges>
  <autoFilter ref="A1:BF21"/>
  <phoneticPr fontId="2" type="noConversion"/>
  <dataValidations count="1">
    <dataValidation type="list" allowBlank="1" showInputMessage="1" showErrorMessage="1" sqref="D2:F21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'[30]Data(2)'!#REF!</xm:f>
          </x14:formula1>
          <xm:sqref>S2:S21</xm:sqref>
        </x14:dataValidation>
        <x14:dataValidation type="list" allowBlank="1" showInputMessage="1" showErrorMessage="1">
          <x14:formula1>
            <xm:f>'[30]Data(2)'!#REF!</xm:f>
          </x14:formula1>
          <xm:sqref>P2:P21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2026-04-22T12:01:52Z</dcterms:created>
  <dcterms:modified xsi:type="dcterms:W3CDTF">2026-04-22T12:06:39Z</dcterms:modified>
</cp:coreProperties>
</file>