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BJ3" i="1" l="1"/>
  <c r="BG3" i="1"/>
  <c r="BB3" i="1"/>
  <c r="BA3" i="1"/>
  <c r="AX3" i="1"/>
  <c r="AU3" i="1"/>
  <c r="AR3" i="1"/>
  <c r="AP3" i="1"/>
  <c r="AN3" i="1"/>
  <c r="AL3" i="1"/>
  <c r="AC3" i="1"/>
  <c r="AD3" i="1" s="1"/>
  <c r="AF3" i="1" s="1"/>
  <c r="U3" i="1"/>
  <c r="AI3" i="1" s="1"/>
  <c r="BJ2" i="1"/>
  <c r="BG2" i="1"/>
  <c r="BA2" i="1"/>
  <c r="AX2" i="1"/>
  <c r="AU2" i="1"/>
  <c r="AR2" i="1"/>
  <c r="AP2" i="1"/>
  <c r="BB2" i="1" s="1"/>
  <c r="AN2" i="1"/>
  <c r="AL2" i="1"/>
  <c r="AC2" i="1"/>
  <c r="AD2" i="1" s="1"/>
  <c r="AF2" i="1" s="1"/>
  <c r="U2" i="1"/>
  <c r="AJ3" i="1" l="1"/>
  <c r="BC3" i="1" s="1"/>
  <c r="AI2" i="1"/>
  <c r="AJ2" i="1" s="1"/>
  <c r="BC2" i="1" s="1"/>
  <c r="BD2" i="1" l="1"/>
  <c r="BI2" i="1"/>
  <c r="BD3" i="1"/>
  <c r="BI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<sst xmlns="http://schemas.openxmlformats.org/spreadsheetml/2006/main" count="92" uniqueCount="81">
  <si>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</si>
  <si>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</si>
  <si>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</si>
  <si>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</si>
  <si>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</si>
  <si>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</si>
  <si>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</si>
  <si>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</si>
  <si>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</si>
  <si>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</si>
  <si>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</si>
  <si>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</si>
  <si>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</si>
  <si>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</si>
  <si>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</si>
  <si>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</si>
  <si>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</si>
  <si>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</si>
  <si>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</si>
  <si>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</si>
  <si>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</si>
  <si>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</si>
  <si>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</si>
  <si>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</si>
  <si>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</si>
  <si>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</si>
  <si>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</si>
  <si>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</si>
  <si>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</si>
  <si>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</si>
  <si>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</si>
  <si>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</si>
  <si>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</si>
  <si>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</si>
  <si>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</si>
  <si>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</si>
  <si>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</si>
  <si>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</si>
  <si>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</si>
  <si>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</si>
  <si>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</si>
  <si>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</si>
  <si>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</si>
  <si>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</si>
  <si>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</si>
  <si>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</si>
  <si>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</si>
  <si>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</si>
  <si>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</si>
  <si>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</si>
  <si>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</si>
  <si>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</si>
  <si>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</si>
  <si>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</si>
  <si>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</si>
  <si>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</si>
  <si>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</si>
  <si>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</si>
  <si>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</si>
  <si>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</si>
  <si>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</si>
  <si>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</si>
  <si>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</si>
  <si>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</si>
  <si>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</si>
  <si>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</si>
  <si>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</si>
  <si>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</si>
  <si>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</si>
  <si>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Woolrich</t>
  </si>
  <si>
    <t>Woolrich 5%</t>
  </si>
  <si>
    <t>Solid Chenille rev to Plush</t>
  </si>
  <si>
    <t>100% polyester Woolrich Solid Chenille rev. SLD Plush Comforter 3PC set</t>
    <phoneticPr fontId="9" type="noConversion"/>
  </si>
  <si>
    <t>Sld Chenille SLD Plush Cmf 3PC Set</t>
  </si>
  <si>
    <t>COMFORTER: 240gsm solid chenille rev. to 180gsm solid plush, knife edge, 6oz/y2 fiber fill, jump tack quilting; 
SHAMS: chenille rev. to plush; knife edge, 4'' overlap openning at back;
PACKAGING: wired VZB; 2 sets per ctn</t>
  </si>
  <si>
    <t>COMFORTER: 100% polyester; 
SHAMS: 100% polyester;
Filling: 100% polyester</t>
    <phoneticPr fontId="9" type="noConversion"/>
  </si>
  <si>
    <t>Green</t>
  </si>
  <si>
    <t>100% polyester Woolrich Solid Chenille rev. SLD Plush Comforter 3PC set</t>
    <phoneticPr fontId="9" type="noConversion"/>
  </si>
  <si>
    <t>COMFORTER: 100% polyester; 
SHAMS: 100% polyester;
Filling: 100% polyester</t>
    <phoneticPr fontId="9" type="noConversion"/>
  </si>
  <si>
    <t>WR10-4184</t>
    <phoneticPr fontId="3" type="noConversion"/>
  </si>
  <si>
    <t>WR10-4185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</si>
</sst>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  <numFmt numFmtId="186" formatCode="[$-409]dd/mmm/yy;@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2" borderId="1" xfId="14" applyFill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1" fillId="0" borderId="1" xfId="0" applyFont="1" applyFill="1" applyBorder="1"/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982133</xdr:colOff>
      <xdr:row>1</xdr:row>
      <xdr:rowOff>907897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D46FC278-B871-4AF1-840A-270AC7227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4657725"/>
          <a:ext cx="982133" cy="907897"/>
        </a:xfrm>
        <a:prstGeom prst="rect">
          <a:avLst/>
        </a:prstGeom>
      </xdr:spPr>
    </xdr:pic>
    <xdr:clientData/>
  </xdr:twoCellAnchor>
  <xdr:twoCellAnchor>
    <xdr:from>
      <xdr:col>1</xdr:col>
      <xdr:colOff>16933</xdr:colOff>
      <xdr:row>2</xdr:row>
      <xdr:rowOff>67735</xdr:rowOff>
    </xdr:from>
    <xdr:to>
      <xdr:col>1</xdr:col>
      <xdr:colOff>1074113</xdr:colOff>
      <xdr:row>2</xdr:row>
      <xdr:rowOff>999069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4AB66543-2E57-46DC-91CA-DDC77471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5083" y="5830360"/>
          <a:ext cx="1057180" cy="93133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Woolrich%20Chenille%20to%20Plush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73">
          <cell r="B73">
            <v>16.13</v>
          </cell>
          <cell r="D73">
            <v>18.3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topLeftCell="G1" workbookViewId="0">
      <selection activeCell="O2" sqref="O2:O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71</v>
      </c>
      <c r="H2" s="35" t="s">
        <v>72</v>
      </c>
      <c r="I2" s="35" t="s">
        <v>73</v>
      </c>
      <c r="J2" s="35" t="s">
        <v>74</v>
      </c>
      <c r="K2" s="35" t="s">
        <v>75</v>
      </c>
      <c r="L2" s="34" t="s">
        <v>64</v>
      </c>
      <c r="M2" s="35" t="s">
        <v>76</v>
      </c>
      <c r="N2" s="34"/>
      <c r="O2" s="48" t="s">
        <v>79</v>
      </c>
      <c r="P2" s="36"/>
      <c r="Q2" s="34" t="s">
        <v>65</v>
      </c>
      <c r="R2" s="37"/>
      <c r="S2" s="38">
        <v>7.8</v>
      </c>
      <c r="T2" s="8"/>
      <c r="U2" s="39">
        <f>[1]CCD!B73</f>
        <v>16.13</v>
      </c>
      <c r="V2" s="40">
        <v>16.11</v>
      </c>
      <c r="W2" s="34" t="s">
        <v>7</v>
      </c>
      <c r="X2" s="41">
        <v>58</v>
      </c>
      <c r="Y2" s="41">
        <v>53</v>
      </c>
      <c r="Z2" s="41">
        <v>40</v>
      </c>
      <c r="AA2" s="38"/>
      <c r="AB2" s="42">
        <v>2</v>
      </c>
      <c r="AC2" s="43">
        <f>IF(X2="","",X2*Y2*Z2/1000000)</f>
        <v>0.12296</v>
      </c>
      <c r="AD2" s="44">
        <f>IF(AB2="","",65/AC2*AB2)</f>
        <v>1057.2543916720886</v>
      </c>
      <c r="AE2" s="34">
        <v>3300</v>
      </c>
      <c r="AF2" s="45">
        <f>IF(ISERROR(AE2/AD2),"",AE2/AD2)</f>
        <v>3.1212923076923076</v>
      </c>
      <c r="AG2" s="34" t="s">
        <v>66</v>
      </c>
      <c r="AH2" s="46">
        <v>0.22800000000000001</v>
      </c>
      <c r="AI2" s="45">
        <f>IF(ISERROR(U2*AH2),"",U2*AH2)</f>
        <v>3.6776399999999998</v>
      </c>
      <c r="AJ2" s="45">
        <f t="shared" ref="AJ2:AJ3" si="0">IF(ISERROR(U2+AF2+AI2),"",U2+AF2+AI2)</f>
        <v>22.928932307692307</v>
      </c>
      <c r="AK2" s="46">
        <v>0.01</v>
      </c>
      <c r="AL2" s="45">
        <f t="shared" ref="AL2:AL3" si="1">IF(ISERROR(BE2*AK2),"",BE2*AK2)</f>
        <v>0.27500000000000002</v>
      </c>
      <c r="AM2" s="46"/>
      <c r="AN2" s="45">
        <f t="shared" ref="AN2:AN3" si="2">IF(ISERROR(BE2*AM2),"",BE2*AM2)</f>
        <v>0</v>
      </c>
      <c r="AO2" s="46"/>
      <c r="AP2" s="45">
        <f t="shared" ref="AP2:AP3" si="3">IF(ISERROR(BE2*AO2),"",BE2*AO2)</f>
        <v>0</v>
      </c>
      <c r="AQ2" s="46"/>
      <c r="AR2" s="45">
        <f>IF(ISERROR(BE2*AQ2),"",BE2*AQ2)</f>
        <v>0</v>
      </c>
      <c r="AS2" s="34" t="s">
        <v>67</v>
      </c>
      <c r="AT2" s="46">
        <v>7.0000000000000007E-2</v>
      </c>
      <c r="AU2" s="45">
        <f t="shared" ref="AU2:AU3" si="4">IF(ISERROR(BE2*AT2),"",BE2*AT2)</f>
        <v>1.9250000000000003</v>
      </c>
      <c r="AV2" s="45"/>
      <c r="AW2" s="46"/>
      <c r="AX2" s="45">
        <f>IF(ISERROR(BE2*AW2),"",BE2*AW2)</f>
        <v>0</v>
      </c>
      <c r="AY2" s="45"/>
      <c r="AZ2" s="46"/>
      <c r="BA2" s="45">
        <f>IF(ISERROR(BE2*AZ2),"",BE2*AZ2)</f>
        <v>0</v>
      </c>
      <c r="BB2" s="45">
        <f t="shared" ref="BB2:BB3" si="5">IF(ISERROR(AL2+AN2+AP2+AU2),"",AL2+AN2+AP2+AU2)</f>
        <v>2.2000000000000002</v>
      </c>
      <c r="BC2" s="45">
        <f t="shared" ref="BC2:BC3" si="6">IF(ISERROR(AJ2+BB2),"",AJ2+BB2)</f>
        <v>25.128932307692306</v>
      </c>
      <c r="BD2" s="9">
        <f t="shared" ref="BD2:BD3" si="7">IF(ISERROR((BE2-BC2)/BE2),"",(BE2-BC2)/BE2)</f>
        <v>8.6220643356643409E-2</v>
      </c>
      <c r="BE2" s="40">
        <v>27.5</v>
      </c>
      <c r="BF2" s="40">
        <v>59.99</v>
      </c>
      <c r="BG2" s="9">
        <f>IF(ISERROR((BF2-BE2)/BF2),"",(BF2-BE2)/BF2)</f>
        <v>0.54159026504417407</v>
      </c>
      <c r="BH2" s="47">
        <v>1000</v>
      </c>
      <c r="BI2" s="45">
        <f>IF(ISERROR(BC2*BH2),"",BC2*BH2)</f>
        <v>25128.932307692306</v>
      </c>
      <c r="BJ2" s="45">
        <f>IF(ISERROR(BE2*BH2),"",BE2*BH2)</f>
        <v>27500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71</v>
      </c>
      <c r="H3" s="35" t="s">
        <v>77</v>
      </c>
      <c r="I3" s="35" t="s">
        <v>73</v>
      </c>
      <c r="J3" s="35" t="s">
        <v>74</v>
      </c>
      <c r="K3" s="35" t="s">
        <v>78</v>
      </c>
      <c r="L3" s="34" t="s">
        <v>68</v>
      </c>
      <c r="M3" s="35" t="s">
        <v>76</v>
      </c>
      <c r="N3" s="34"/>
      <c r="O3" s="48" t="s">
        <v>80</v>
      </c>
      <c r="P3" s="36"/>
      <c r="Q3" s="34" t="s">
        <v>65</v>
      </c>
      <c r="R3" s="37"/>
      <c r="S3" s="38">
        <v>7.8</v>
      </c>
      <c r="T3" s="8"/>
      <c r="U3" s="39">
        <f>[1]CCD!D73</f>
        <v>18.3</v>
      </c>
      <c r="V3" s="40">
        <v>18.27</v>
      </c>
      <c r="W3" s="34" t="s">
        <v>7</v>
      </c>
      <c r="X3" s="41">
        <v>58</v>
      </c>
      <c r="Y3" s="41">
        <v>53</v>
      </c>
      <c r="Z3" s="41">
        <v>44</v>
      </c>
      <c r="AA3" s="38"/>
      <c r="AB3" s="47">
        <v>2</v>
      </c>
      <c r="AC3" s="43">
        <f t="shared" ref="AC3" si="8">IF(X3="","",X3*Y3*Z3/1000000)</f>
        <v>0.13525599999999999</v>
      </c>
      <c r="AD3" s="44">
        <f t="shared" ref="AD3" si="9">IF(AB3="","",65/AC3*AB3)</f>
        <v>961.14035606553512</v>
      </c>
      <c r="AE3" s="34">
        <v>3300</v>
      </c>
      <c r="AF3" s="45">
        <f t="shared" ref="AF3" si="10">IF(ISERROR(AE3/AD3),"",AE3/AD3)</f>
        <v>3.4334215384615381</v>
      </c>
      <c r="AG3" s="34" t="s">
        <v>66</v>
      </c>
      <c r="AH3" s="46">
        <v>0.22800000000000001</v>
      </c>
      <c r="AI3" s="45">
        <f>IF(ISERROR(U3*AH3),"",U3*AH3)</f>
        <v>4.1724000000000006</v>
      </c>
      <c r="AJ3" s="45">
        <f t="shared" si="0"/>
        <v>25.905821538461538</v>
      </c>
      <c r="AK3" s="46">
        <v>0.01</v>
      </c>
      <c r="AL3" s="45">
        <f t="shared" si="1"/>
        <v>0.30499999999999999</v>
      </c>
      <c r="AM3" s="46"/>
      <c r="AN3" s="45">
        <f t="shared" si="2"/>
        <v>0</v>
      </c>
      <c r="AO3" s="46"/>
      <c r="AP3" s="45">
        <f t="shared" si="3"/>
        <v>0</v>
      </c>
      <c r="AQ3" s="46"/>
      <c r="AR3" s="45">
        <f t="shared" ref="AR3" si="11">IF(ISERROR(BE3*AQ3),"",BE3*AQ3)</f>
        <v>0</v>
      </c>
      <c r="AS3" s="34" t="s">
        <v>67</v>
      </c>
      <c r="AT3" s="46">
        <v>7.0000000000000007E-2</v>
      </c>
      <c r="AU3" s="45">
        <f t="shared" si="4"/>
        <v>2.1350000000000002</v>
      </c>
      <c r="AV3" s="45"/>
      <c r="AW3" s="46"/>
      <c r="AX3" s="45">
        <f t="shared" ref="AX3" si="12">IF(ISERROR(BE3*AW3),"",BE3*AW3)</f>
        <v>0</v>
      </c>
      <c r="AY3" s="45"/>
      <c r="AZ3" s="46"/>
      <c r="BA3" s="45">
        <f t="shared" ref="BA3" si="13">IF(ISERROR(BE3*AZ3),"",BE3*AZ3)</f>
        <v>0</v>
      </c>
      <c r="BB3" s="45">
        <f t="shared" si="5"/>
        <v>2.4400000000000004</v>
      </c>
      <c r="BC3" s="45">
        <f t="shared" si="6"/>
        <v>28.345821538461539</v>
      </c>
      <c r="BD3" s="9">
        <f t="shared" si="7"/>
        <v>7.0628802017654452E-2</v>
      </c>
      <c r="BE3" s="40">
        <v>30.5</v>
      </c>
      <c r="BF3" s="40">
        <v>69.989999999999995</v>
      </c>
      <c r="BG3" s="9">
        <f t="shared" ref="BG3" si="14">IF(ISERROR((BF3-BE3)/BF3),"",(BF3-BE3)/BF3)</f>
        <v>0.56422346049435634</v>
      </c>
      <c r="BH3" s="47">
        <v>1000</v>
      </c>
      <c r="BI3" s="45">
        <f t="shared" ref="BI3" si="15">IF(ISERROR(BC3*BH3),"",BC3*BH3)</f>
        <v>28345.82153846154</v>
      </c>
      <c r="BJ3" s="45">
        <f t="shared" ref="BJ3" si="16">IF(ISERROR(BE3*BH3),"",BE3*BH3)</f>
        <v>30500</v>
      </c>
    </row>
  </sheetData>
  <protectedRanges>
    <protectedRange sqref="AQ1:AR1 AV1 AY1 BF2:BH3 A2:N3 P2:BD3" name="Range1_2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F2:F3</xm:sqref>
        </x14:dataValidation>
        <x14:dataValidation type="list" allowBlank="1" showInputMessage="1" showErrorMessage="1">
          <x14:formula1>
            <xm:f>[1]ValueSelection!#REF!</xm:f>
          </x14:formula1>
          <xm:sqref>E2:E3</xm:sqref>
        </x14:dataValidation>
        <x14:dataValidation type="list" allowBlank="1" showInputMessage="1" showErrorMessage="1">
          <x14:formula1>
            <xm:f>[1]Data!#REF!</xm:f>
          </x14:formula1>
          <xm:sqref>Q2:Q3</xm:sqref>
        </x14:dataValidation>
        <x14:dataValidation type="list" allowBlank="1" showInputMessage="1" showErrorMessage="1">
          <x14:formula1>
            <xm:f>[1]Data!#REF!</xm:f>
          </x14:formula1>
          <xm:sqref>W2:W3</xm:sqref>
        </x14:dataValidation>
        <x14:dataValidation type="list" allowBlank="1" showInputMessage="1" showErrorMessage="1">
          <x14:formula1>
            <xm:f>[1]ValueSelection!#REF!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2026-04-17T04:22:02Z</dcterms:modified>
</cp:coreProperties>
</file>