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CESSORIES">#REF!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DUL">#REF!</definedName>
    <definedName name="ALLOCATE">[2]comments!$F$3:$F$21</definedName>
    <definedName name="ALLOCATION">#REF!</definedName>
    <definedName name="amazon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#REF!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'[5]BIAB OCT 00'!$A$5:$AB$70</definedName>
    <definedName name="BIG_IDEAS">#REF!</definedName>
    <definedName name="bigidea">[6]Lists!$I$6:$I$29</definedName>
    <definedName name="Blankets_Throws">#REF!</definedName>
    <definedName name="BLK">#REF!</definedName>
    <definedName name="bluedec">'[5]BLUE DEC BED OCT 00'!$A$5:$AB$97</definedName>
    <definedName name="bluesheet">'[5]BLUE SHEETS OCT 00'!$A$5:$AC$150</definedName>
    <definedName name="Brand">'[3]1-Import Product Data Sheet'!$N$102:$N$144</definedName>
    <definedName name="Branded">[6]Lists!$F$6:$F$38</definedName>
    <definedName name="brands">'[1]other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[8]calendar!$A$1:$B$62</definedName>
    <definedName name="Case_Freight_Range">#REF!</definedName>
    <definedName name="CATEGORY">[9]Sheet1!$DW$2:$DW$3</definedName>
    <definedName name="categoryfinal">'[10]Import Quote Sheet'!$A$90:$A$190</definedName>
    <definedName name="cc">#REF!</definedName>
    <definedName name="CFSCY">#REF!</definedName>
    <definedName name="CG">[11]BL!$A$4:$A$874</definedName>
    <definedName name="chargeback">'[1]other data'!$B$2:$B$6</definedName>
    <definedName name="CLIMATE">#REF!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lust747">'[12]D. 747 Clusters'!$1:$1048576</definedName>
    <definedName name="clust748">'[12]D. 748 Clusters'!$1:$1048576</definedName>
    <definedName name="color">[6]Lists!$J$6:$J$29</definedName>
    <definedName name="COLOR_FAMILY">'[13]x-Lists'!$AB$2:$AB$18</definedName>
    <definedName name="colour">[9]Sheet1!$EH$2:$EH$3</definedName>
    <definedName name="CONCEPT1">'[14]concept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ountry">#REF!</definedName>
    <definedName name="crs">'[15]SUBCATS INTERNAL USE'!$A$3:$C$1000</definedName>
    <definedName name="Cycle">[6]Lists!$E$6:$E$30</definedName>
    <definedName name="d">#REF!</definedName>
    <definedName name="data">[16]DATA!$D:$IV</definedName>
    <definedName name="_xlnm.Database">#REF!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bo_AAVI_ITEM_Query">#REF!</definedName>
    <definedName name="DDD">#REF!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#REF!</definedName>
    <definedName name="Decorative_Accessories">#REF!</definedName>
    <definedName name="Decorative_Pillows_Inserts_Covers">#REF!</definedName>
    <definedName name="del">'[15]SUBCATS INTERNAL USE'!$G$2:$H$512</definedName>
    <definedName name="den">[6]Lists!$L$6:$L$29</definedName>
    <definedName name="Description1_Range">#REF!</definedName>
    <definedName name="Description2_Range">#REF!</definedName>
    <definedName name="DesignStrat">[17]Info!$F$3:$F$5</definedName>
    <definedName name="DESTINATIONPORT">#REF!</definedName>
    <definedName name="DIAMETER">#REF!</definedName>
    <definedName name="diffgrp">'[1]diff group head'!$A$2:$A$47</definedName>
    <definedName name="DIFFS">'[1]other data'!$AF$2:$AF$13</definedName>
    <definedName name="division">'[18]X-PORTS'!$K$4:$K$12</definedName>
    <definedName name="Division1">'[4]Hardline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[19]Costs!$J$11</definedName>
    <definedName name="FABRIC_WEIGHT">#REF!</definedName>
    <definedName name="FASHION">[7]LIST!$E$2:$E$7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'[10]Import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[9]Sheet1!$EC$2:$EC$3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BPORT">#REF!</definedName>
    <definedName name="fourdec">'[5]4 STAR DEC BED OCT 00'!$A$5:$AB$143</definedName>
    <definedName name="foursheet">'[5]4 STAR SHEETS OCT 00'!$A$5:$AC$190</definedName>
    <definedName name="freight">'[1]other data'!$AC$3:$AC$14</definedName>
    <definedName name="FUR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[20]GRID!$C$6:$Q$17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LIDAY">#REF!</definedName>
    <definedName name="Home_Décor">#REF!</definedName>
    <definedName name="Home_Décor.">#REF!</definedName>
    <definedName name="INITIALBUY">[7]LIST!$G$2:$G$7</definedName>
    <definedName name="ITEMLIST">'[21]ITEM LIST'!$A$1:$H$850</definedName>
    <definedName name="juvenile">'[5]JUVENILE OCT 00'!$A$6:$AB$68</definedName>
    <definedName name="KD">[9]Sheet1!$DS$2:$DS$2</definedName>
    <definedName name="Kids_Bath">#REF!</definedName>
    <definedName name="Kids_or_Teen">#REF!</definedName>
    <definedName name="KIDSBATH">#REF!</definedName>
    <definedName name="KOHLSQ">#REF!</definedName>
    <definedName name="LGT">#REF!</definedName>
    <definedName name="LicensedProduct_Range">#REF!</definedName>
    <definedName name="LIFESTYLE">[7]LIST!$C$2:$C$7</definedName>
    <definedName name="Lighting_or_Candleholders">#REF!</definedName>
    <definedName name="LOCALIZATION__PRICEPOINT">'[13]x-Lists'!$Z$2:$Z$4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[9]Sheet1!$EA$2:$EA$3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[9]Sheet1!$EE$2:$EE$3</definedName>
    <definedName name="PACK_SET">#REF!</definedName>
    <definedName name="PackageType">'[3]1-Import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TTERN">#REF!</definedName>
    <definedName name="PAYMENTTERMS">#REF!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[17]Info!$E$2:$E$49</definedName>
    <definedName name="PO_BUY_TYPE">#REF!</definedName>
    <definedName name="po_type">'[1]other data'!$AU$2:$AU$11</definedName>
    <definedName name="PORT_IFF">[22]a!$A$10:$B$35</definedName>
    <definedName name="ports">'[18]X-PORTS'!$D$4:$D$33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#REF!</definedName>
    <definedName name="PrevBuy">'[3]1-Import Product Data Sheet'!$AR$26:$AR$27</definedName>
    <definedName name="PRICE">[7]LIST!$B$2:$B$6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[23]Q1!$C$38</definedName>
    <definedName name="QSFOB_2">"'file://192.168.20.8/beyond%20basic/slard%20-%20design/customs%20memo/master%20copy%20quote%20sheet%202.xls'#$q1.$c$38"</definedName>
    <definedName name="QUEENIE">#REF!</definedName>
    <definedName name="QUEUING">#REF!</definedName>
    <definedName name="QUEUING_ITEMS">#REF!</definedName>
    <definedName name="Quilts">#REF!</definedName>
    <definedName name="RateSeq">'[3]1-Import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'[15]DOMESTIC Worksheet'!$AG$3:$AG$12</definedName>
    <definedName name="RUG">#REF!</definedName>
    <definedName name="runnum">'[1]other data'!$BI$2:$BI$18</definedName>
    <definedName name="scalenum">'[1]other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'[5]SHEETS OCT 00'!$A$6:$AC$102</definedName>
    <definedName name="Sheets_Full_Queen_King">#REF!</definedName>
    <definedName name="Sheets_Twin">#REF!</definedName>
    <definedName name="SHET">#REF!</definedName>
    <definedName name="SHIPTO">#REF!</definedName>
    <definedName name="Shower_Curtains">#REF!</definedName>
    <definedName name="silverdec">'[5]SILVER DEC OCT 00'!$A$5:$AC$102</definedName>
    <definedName name="silversheet">'[5]SILVER SHEETS OCT 00'!$A$6:$AC$129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jh_dh">#REF!</definedName>
    <definedName name="Slipcovers_Chair_Pads">#REF!</definedName>
    <definedName name="Slipcovers_Chair_Pads.">#REF!</definedName>
    <definedName name="SPECIAL">[1]comments!$B$3:$B$54</definedName>
    <definedName name="SPECIAL_PROCESSING">#REF!</definedName>
    <definedName name="ssn_code">'[1]other data'!$AQ$2:$AQ$110</definedName>
    <definedName name="ssn_phase">'[1]other data'!$AS$2:$AS$83</definedName>
    <definedName name="STANDARD">#REF!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#REF!</definedName>
    <definedName name="SUPPLIER">'[1]vendor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ESTING">#REF!</definedName>
    <definedName name="TEXTILE_ITEM">#REF!</definedName>
    <definedName name="THEME">'[13]x-Lists'!$AQ$2:$AQ$12</definedName>
    <definedName name="THREAD_COUNT">#REF!</definedName>
    <definedName name="TICKET">[1]tickets!$B$3:$B$27</definedName>
    <definedName name="ticket2">[1]tickets!$G$3:$G$27</definedName>
    <definedName name="TICKETTYPE">#REF!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'[13]x-Lists'!$AR$2:$AR$23</definedName>
    <definedName name="UDA3A">'[1]other data'!$AY$2:$AY$4</definedName>
    <definedName name="UDA3B">'[1]other data'!$AZ$2:$AZ$6</definedName>
    <definedName name="UNIT">[9]Sheet1!$EF$2:$EF$3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'[18]X-PORTS'!$I$5:$I$7</definedName>
    <definedName name="VENDOR_INFO">#REF!</definedName>
    <definedName name="VendorType">'[4]Hardline Drop down'!$F$5:$F$8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EB_SIZE_CHART">#REF!</definedName>
    <definedName name="WIN">#REF!</definedName>
    <definedName name="Window_Treatments_Hardware_Accessories">#REF!</definedName>
    <definedName name="Window_Treatments_Hardware_Accessories.">#REF!</definedName>
    <definedName name="wood">[9]Sheet1!$EG$2:$EG$3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" i="8" l="1"/>
  <c r="AH4" i="8"/>
  <c r="AH3" i="8"/>
  <c r="AH2" i="8"/>
  <c r="U5" i="8"/>
  <c r="AI5" i="8" s="1"/>
  <c r="U4" i="8"/>
  <c r="U3" i="8"/>
  <c r="AI3" i="8" s="1"/>
  <c r="U2" i="8"/>
  <c r="BB5" i="8"/>
  <c r="AQ5" i="8" s="1"/>
  <c r="AW5" i="8"/>
  <c r="AT5" i="8"/>
  <c r="AP5" i="8"/>
  <c r="AN5" i="8"/>
  <c r="AL5" i="8"/>
  <c r="AC5" i="8"/>
  <c r="AD5" i="8" s="1"/>
  <c r="AF5" i="8" s="1"/>
  <c r="T5" i="8"/>
  <c r="BB4" i="8"/>
  <c r="AQ4" i="8" s="1"/>
  <c r="AW4" i="8"/>
  <c r="AT4" i="8"/>
  <c r="AP4" i="8"/>
  <c r="AN4" i="8"/>
  <c r="AL4" i="8"/>
  <c r="AC4" i="8"/>
  <c r="AD4" i="8" s="1"/>
  <c r="AF4" i="8" s="1"/>
  <c r="T4" i="8"/>
  <c r="BB3" i="8"/>
  <c r="BD3" i="8" s="1"/>
  <c r="AW3" i="8"/>
  <c r="AT3" i="8"/>
  <c r="AP3" i="8"/>
  <c r="AN3" i="8"/>
  <c r="AL3" i="8"/>
  <c r="AC3" i="8"/>
  <c r="AD3" i="8" s="1"/>
  <c r="AF3" i="8" s="1"/>
  <c r="T3" i="8"/>
  <c r="BD5" i="8" l="1"/>
  <c r="AX5" i="8"/>
  <c r="AX4" i="8"/>
  <c r="AQ3" i="8"/>
  <c r="AX3" i="8" s="1"/>
  <c r="AJ5" i="8"/>
  <c r="AJ3" i="8"/>
  <c r="AI4" i="8"/>
  <c r="AJ4" i="8" s="1"/>
  <c r="BD4" i="8"/>
  <c r="AY5" i="8" l="1"/>
  <c r="AZ5" i="8" s="1"/>
  <c r="AY4" i="8"/>
  <c r="AZ4" i="8" s="1"/>
  <c r="AY3" i="8"/>
  <c r="AZ3" i="8" s="1"/>
  <c r="AW2" i="8"/>
  <c r="BB2" i="8"/>
  <c r="BD2" i="8" s="1"/>
  <c r="AT2" i="8"/>
  <c r="AP2" i="8"/>
  <c r="AN2" i="8"/>
  <c r="AL2" i="8"/>
  <c r="AI2" i="8"/>
  <c r="AC2" i="8"/>
  <c r="AD2" i="8" s="1"/>
  <c r="AF2" i="8" s="1"/>
  <c r="T2" i="8"/>
  <c r="AJ2" i="8" l="1"/>
  <c r="AQ2" i="8"/>
  <c r="AX2" i="8" s="1"/>
  <c r="AY2" i="8" l="1"/>
  <c r="AZ2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<sst xmlns="http://schemas.openxmlformats.org/spreadsheetml/2006/main" count="105" uniqueCount="73">
  <si>
    <t>Brand</t>
  </si>
  <si>
    <t>Package Type</t>
  </si>
  <si>
    <t>Licensor</t>
  </si>
  <si>
    <t>Normal</t>
  </si>
  <si>
    <t>THROW</t>
  </si>
  <si>
    <t>Madison Park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</si>
  <si>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</si>
  <si>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</si>
  <si>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</si>
  <si>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</si>
  <si>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</si>
  <si>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</si>
  <si>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</si>
  <si>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</si>
  <si>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</si>
  <si>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</si>
  <si>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</si>
  <si>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</si>
  <si>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</si>
  <si>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</si>
  <si>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</si>
  <si>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</si>
  <si>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</si>
  <si>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</si>
  <si>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</si>
  <si>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</si>
  <si>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</si>
  <si>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</si>
  <si>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</si>
  <si>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</si>
  <si>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</si>
  <si>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</si>
  <si>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</si>
  <si>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</si>
  <si>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</si>
  <si>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</si>
  <si>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</si>
  <si>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</si>
  <si>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</si>
  <si>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</si>
  <si>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</si>
  <si>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</si>
  <si>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</si>
  <si>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</si>
  <si>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</si>
  <si>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</si>
  <si>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</si>
  <si>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</si>
  <si>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</si>
  <si>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</si>
  <si>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</si>
  <si>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</si>
  <si>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</si>
  <si>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</si>
  <si>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</si>
  <si>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</si>
  <si>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</si>
  <si>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</si>
  <si>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</si>
  <si>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</si>
  <si>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</si>
  <si>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50x60''</t>
  </si>
  <si>
    <t>Checkerborad Knit Throw</t>
  </si>
  <si>
    <t>100% Polyester, 1,000g/pc faux fur and feathersoft knit, gift box, 4pcs per carton</t>
  </si>
  <si>
    <t>Faux fur Feathersoft Checkerboard Knit Throw</t>
  </si>
  <si>
    <t>100% Polyester Knit Throw</t>
  </si>
  <si>
    <t>Brown</t>
  </si>
  <si>
    <t>Blue</t>
  </si>
  <si>
    <t>Gray</t>
  </si>
  <si>
    <t>Green</t>
  </si>
  <si>
    <t>6301.40.0020</t>
  </si>
  <si>
    <t>100% Polyester Knit Throw</t>
    <phoneticPr fontId="6" type="noConversion"/>
  </si>
  <si>
    <t>100% Polyester Faux fur Feathersoft Checkerboard Knit Throw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</si>
</sst>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  <numFmt numFmtId="182" formatCode="[$$-481]#,##0.00\ ;[Red]\([$$-481]#,##0.00\)"/>
  </numFmts>
  <fonts count="1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9" fillId="0" borderId="0"/>
    <xf numFmtId="181" fontId="10" fillId="0" borderId="0"/>
    <xf numFmtId="0" fontId="10" fillId="0" borderId="0"/>
    <xf numFmtId="0" fontId="11" fillId="0" borderId="0"/>
    <xf numFmtId="0" fontId="3" fillId="0" borderId="0"/>
    <xf numFmtId="0" fontId="10" fillId="0" borderId="0"/>
    <xf numFmtId="0" fontId="11" fillId="0" borderId="0"/>
    <xf numFmtId="182" fontId="12" fillId="0" borderId="0"/>
    <xf numFmtId="182" fontId="13" fillId="0" borderId="0">
      <alignment vertical="center"/>
    </xf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5" borderId="1" xfId="0" applyFont="1" applyFill="1" applyBorder="1" applyAlignment="1">
      <alignment wrapText="1"/>
    </xf>
    <xf numFmtId="49" fontId="2" fillId="5" borderId="1" xfId="0" applyNumberFormat="1" applyFont="1" applyFill="1" applyBorder="1" applyAlignment="1">
      <alignment wrapText="1"/>
    </xf>
    <xf numFmtId="177" fontId="5" fillId="5" borderId="1" xfId="0" applyNumberFormat="1" applyFont="1" applyFill="1" applyBorder="1" applyAlignment="1">
      <alignment wrapText="1"/>
    </xf>
  </cellXfs>
  <cellStyles count="16">
    <cellStyle name="Currency 2" xfId="5"/>
    <cellStyle name="Normal 2" xfId="4"/>
    <cellStyle name="Normal 2 18 2" xfId="1"/>
    <cellStyle name="Normal 2 34" xfId="13"/>
    <cellStyle name="Normal 2 4 2 17" xfId="14"/>
    <cellStyle name="Normal 285" xfId="9"/>
    <cellStyle name="Normal 285 2" xfId="12"/>
    <cellStyle name="Normal 3" xfId="7"/>
    <cellStyle name="Normal 4" xfId="10"/>
    <cellStyle name="Normal 61" xfId="15"/>
    <cellStyle name="Percent 2" xfId="6"/>
    <cellStyle name="Style 1" xfId="3"/>
    <cellStyle name="常规" xfId="0" builtinId="0"/>
    <cellStyle name="常规 18" xfId="8"/>
    <cellStyle name="样式 1 2" xfId="2"/>
    <cellStyle name="样式 1 2 3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66675</xdr:rowOff>
    </xdr:from>
    <xdr:to>
      <xdr:col>2</xdr:col>
      <xdr:colOff>484095</xdr:colOff>
      <xdr:row>2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9133B9F-0716-017B-E769-85CFA7350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326" y="1628775"/>
          <a:ext cx="941294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"/>
  <sheetViews>
    <sheetView tabSelected="1" workbookViewId="0">
      <selection activeCell="L5" sqref="L5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12.5703125" style="3" customWidth="1"/>
    <col min="4" max="4" width="10.42578125" style="3" customWidth="1"/>
    <col min="5" max="5" width="12.140625" style="3" customWidth="1"/>
    <col min="6" max="6" width="11.28515625" style="3" customWidth="1"/>
    <col min="7" max="7" width="15.28515625" style="3" customWidth="1"/>
    <col min="8" max="8" width="15.42578125" style="3" customWidth="1"/>
    <col min="9" max="9" width="17.7109375" style="3" customWidth="1"/>
    <col min="10" max="10" width="18.5703125" style="3" customWidth="1"/>
    <col min="11" max="11" width="16.28515625" style="47" customWidth="1"/>
    <col min="12" max="12" width="13.140625" style="3" customWidth="1"/>
    <col min="13" max="13" width="8.42578125" style="3" customWidth="1"/>
    <col min="14" max="14" width="10.85546875" style="3" customWidth="1"/>
    <col min="15" max="15" width="12.570312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41" customWidth="1"/>
    <col min="25" max="25" width="13.140625" style="41" customWidth="1"/>
    <col min="26" max="26" width="11.140625" style="41" customWidth="1"/>
    <col min="27" max="27" width="12.85546875" style="5" customWidth="1"/>
    <col min="28" max="28" width="9.42578125" style="7" customWidth="1"/>
    <col min="29" max="29" width="13" style="44" customWidth="1"/>
    <col min="30" max="30" width="14.140625" style="7" customWidth="1"/>
    <col min="31" max="31" width="13.85546875" style="3" customWidth="1"/>
    <col min="32" max="32" width="13.85546875" style="6" customWidth="1"/>
    <col min="33" max="33" width="14.4257812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>
      <c r="A1" s="9" t="s">
        <v>6</v>
      </c>
      <c r="B1" s="9" t="s">
        <v>7</v>
      </c>
      <c r="C1" s="39" t="s">
        <v>8</v>
      </c>
      <c r="D1" s="40" t="s">
        <v>0</v>
      </c>
      <c r="E1" s="40" t="s">
        <v>2</v>
      </c>
      <c r="F1" s="11" t="s">
        <v>54</v>
      </c>
      <c r="G1" s="39" t="s">
        <v>9</v>
      </c>
      <c r="H1" s="10" t="s">
        <v>10</v>
      </c>
      <c r="I1" s="38" t="s">
        <v>56</v>
      </c>
      <c r="J1" s="10" t="s">
        <v>11</v>
      </c>
      <c r="K1" s="38" t="s">
        <v>59</v>
      </c>
      <c r="L1" s="10" t="s">
        <v>12</v>
      </c>
      <c r="M1" s="10" t="s">
        <v>13</v>
      </c>
      <c r="N1" s="39" t="s">
        <v>14</v>
      </c>
      <c r="O1" s="39" t="s">
        <v>15</v>
      </c>
      <c r="P1" s="39" t="s">
        <v>60</v>
      </c>
      <c r="Q1" s="38" t="s">
        <v>57</v>
      </c>
      <c r="R1" s="12" t="s">
        <v>16</v>
      </c>
      <c r="S1" s="13" t="s">
        <v>17</v>
      </c>
      <c r="T1" s="14" t="s">
        <v>18</v>
      </c>
      <c r="U1" s="15" t="s">
        <v>19</v>
      </c>
      <c r="V1" s="16" t="s">
        <v>20</v>
      </c>
      <c r="W1" s="17" t="s">
        <v>1</v>
      </c>
      <c r="X1" s="42" t="s">
        <v>21</v>
      </c>
      <c r="Y1" s="42" t="s">
        <v>22</v>
      </c>
      <c r="Z1" s="42" t="s">
        <v>23</v>
      </c>
      <c r="AA1" s="18" t="s">
        <v>24</v>
      </c>
      <c r="AB1" s="19" t="s">
        <v>25</v>
      </c>
      <c r="AC1" s="45" t="s">
        <v>26</v>
      </c>
      <c r="AD1" s="20" t="s">
        <v>27</v>
      </c>
      <c r="AE1" s="9" t="s">
        <v>28</v>
      </c>
      <c r="AF1" s="21" t="s">
        <v>29</v>
      </c>
      <c r="AG1" s="9" t="s">
        <v>30</v>
      </c>
      <c r="AH1" s="22" t="s">
        <v>31</v>
      </c>
      <c r="AI1" s="21" t="s">
        <v>32</v>
      </c>
      <c r="AJ1" s="21" t="s">
        <v>33</v>
      </c>
      <c r="AK1" s="22" t="s">
        <v>34</v>
      </c>
      <c r="AL1" s="21" t="s">
        <v>35</v>
      </c>
      <c r="AM1" s="22" t="s">
        <v>36</v>
      </c>
      <c r="AN1" s="21" t="s">
        <v>37</v>
      </c>
      <c r="AO1" s="22" t="s">
        <v>38</v>
      </c>
      <c r="AP1" s="21" t="s">
        <v>39</v>
      </c>
      <c r="AQ1" s="21" t="s">
        <v>40</v>
      </c>
      <c r="AR1" s="17" t="s">
        <v>41</v>
      </c>
      <c r="AS1" s="22" t="s">
        <v>42</v>
      </c>
      <c r="AT1" s="21" t="s">
        <v>43</v>
      </c>
      <c r="AU1" s="17" t="s">
        <v>44</v>
      </c>
      <c r="AV1" s="22" t="s">
        <v>45</v>
      </c>
      <c r="AW1" s="21" t="s">
        <v>46</v>
      </c>
      <c r="AX1" s="21" t="s">
        <v>47</v>
      </c>
      <c r="AY1" s="23" t="s">
        <v>48</v>
      </c>
      <c r="AZ1" s="24" t="s">
        <v>49</v>
      </c>
      <c r="BA1" s="25" t="s">
        <v>58</v>
      </c>
      <c r="BB1" s="24" t="s">
        <v>50</v>
      </c>
      <c r="BC1" s="26" t="s">
        <v>51</v>
      </c>
      <c r="BD1" s="24" t="s">
        <v>52</v>
      </c>
      <c r="BE1" s="19" t="s">
        <v>53</v>
      </c>
    </row>
    <row r="2" spans="1:57" ht="75">
      <c r="A2" s="27">
        <v>1</v>
      </c>
      <c r="B2" s="1"/>
      <c r="C2" s="1"/>
      <c r="D2" s="1" t="s">
        <v>5</v>
      </c>
      <c r="E2" s="1"/>
      <c r="F2" s="1" t="s">
        <v>4</v>
      </c>
      <c r="G2" s="50" t="s">
        <v>62</v>
      </c>
      <c r="H2" s="50" t="s">
        <v>72</v>
      </c>
      <c r="I2" s="50" t="s">
        <v>64</v>
      </c>
      <c r="J2" s="50" t="s">
        <v>63</v>
      </c>
      <c r="K2" s="48" t="s">
        <v>71</v>
      </c>
      <c r="L2" s="50" t="s">
        <v>61</v>
      </c>
      <c r="M2" s="50" t="s">
        <v>66</v>
      </c>
      <c r="N2" s="51"/>
      <c r="O2" s="52"/>
      <c r="P2" s="1"/>
      <c r="Q2" s="1" t="s">
        <v>55</v>
      </c>
      <c r="R2" s="28"/>
      <c r="S2" s="29">
        <v>7.8</v>
      </c>
      <c r="T2" s="30">
        <f>IF(ISERROR(R2/S2),"",R2/S2)</f>
        <v>0</v>
      </c>
      <c r="U2" s="31" t="e">
        <f>#REF!</f>
        <v>#REF!</v>
      </c>
      <c r="V2" s="53"/>
      <c r="W2" s="1" t="s">
        <v>3</v>
      </c>
      <c r="X2" s="43">
        <v>36</v>
      </c>
      <c r="Y2" s="43">
        <v>34</v>
      </c>
      <c r="Z2" s="43">
        <v>46</v>
      </c>
      <c r="AA2" s="29"/>
      <c r="AB2" s="32">
        <v>4</v>
      </c>
      <c r="AC2" s="46">
        <f>IF(X2="","",X2*Y2*Z2/1000000)</f>
        <v>5.6000000000000001E-2</v>
      </c>
      <c r="AD2" s="33">
        <f>IF(AB2="","",65/AC2*AB2)</f>
        <v>4643</v>
      </c>
      <c r="AE2" s="1">
        <v>3800</v>
      </c>
      <c r="AF2" s="34">
        <f>IF(ISERROR(AE2/AD2),"",AE2/AD2)</f>
        <v>0.82</v>
      </c>
      <c r="AG2" s="1" t="s">
        <v>70</v>
      </c>
      <c r="AH2" s="35">
        <f>8.5%+10%</f>
        <v>0.185</v>
      </c>
      <c r="AI2" s="34" t="str">
        <f>IF(ISERROR(U2*AH2),"",U2*AH2)</f>
        <v/>
      </c>
      <c r="AJ2" s="34" t="str">
        <f>IF(ISERROR(U2+AF2+AI2),"",U2+AF2+AI2)</f>
        <v/>
      </c>
      <c r="AK2" s="35">
        <v>0.05</v>
      </c>
      <c r="AL2" s="34">
        <f t="shared" ref="AL2" si="0">IF(ISERROR(BA2*AK2),"",BA2*AK2)</f>
        <v>1.19</v>
      </c>
      <c r="AM2" s="35">
        <v>0.08</v>
      </c>
      <c r="AN2" s="34">
        <f t="shared" ref="AN2" si="1">IF(ISERROR(BA2*AM2),"",BA2*AM2)</f>
        <v>1.9</v>
      </c>
      <c r="AO2" s="35">
        <v>0.1</v>
      </c>
      <c r="AP2" s="34">
        <f t="shared" ref="AP2" si="2">IF(ISERROR(BA2*AO2),"",BA2*AO2)</f>
        <v>2.38</v>
      </c>
      <c r="AQ2" s="34">
        <f>IF((BB2-BA2)&lt;2.5,2.5-(BB2-BA2),0)</f>
        <v>1.31</v>
      </c>
      <c r="AR2" s="1"/>
      <c r="AS2" s="35"/>
      <c r="AT2" s="34">
        <f t="shared" ref="AT2" si="3">IF(ISERROR(BA2*AS2),"",BA2*AS2)</f>
        <v>0</v>
      </c>
      <c r="AU2" s="1"/>
      <c r="AV2" s="35"/>
      <c r="AW2" s="34">
        <f>IF(ISERROR(BA2*AV2),"",BA2*AV2)</f>
        <v>0</v>
      </c>
      <c r="AX2" s="34">
        <f>IF(ISERROR(AL2+AN2+AP2+AQ2+AT2+AW2),"",AL2+AN2+AP2+AQ2+AT2+AW2)</f>
        <v>6.78</v>
      </c>
      <c r="AY2" s="34" t="str">
        <f t="shared" ref="AY2" si="4">IF(ISERROR(AJ2+AX2),"",AJ2+AX2)</f>
        <v/>
      </c>
      <c r="AZ2" s="36" t="str">
        <f>IF(ISERROR((BA2-AY2)/BA2),"",(BA2-AY2)/BA2)</f>
        <v/>
      </c>
      <c r="BA2" s="49">
        <v>23.8</v>
      </c>
      <c r="BB2" s="34">
        <f>IF(ISERROR(BA2*1.05),"",BA2*1.05)</f>
        <v>24.99</v>
      </c>
      <c r="BC2" s="49">
        <v>49.99</v>
      </c>
      <c r="BD2" s="36">
        <f>IF(ISERROR((BC2-BB2)/BC2),"",(BC2-BB2)/BC2)</f>
        <v>0.50009999999999999</v>
      </c>
      <c r="BE2" s="37"/>
    </row>
    <row r="3" spans="1:57" ht="75">
      <c r="A3" s="27">
        <v>2</v>
      </c>
      <c r="B3" s="1"/>
      <c r="C3" s="1"/>
      <c r="D3" s="1" t="s">
        <v>5</v>
      </c>
      <c r="E3" s="1"/>
      <c r="F3" s="1" t="s">
        <v>4</v>
      </c>
      <c r="G3" s="50" t="s">
        <v>62</v>
      </c>
      <c r="H3" s="50" t="s">
        <v>72</v>
      </c>
      <c r="I3" s="50" t="s">
        <v>64</v>
      </c>
      <c r="J3" s="50" t="s">
        <v>63</v>
      </c>
      <c r="K3" s="48" t="s">
        <v>65</v>
      </c>
      <c r="L3" s="50" t="s">
        <v>61</v>
      </c>
      <c r="M3" s="50" t="s">
        <v>67</v>
      </c>
      <c r="N3" s="51"/>
      <c r="O3" s="52"/>
      <c r="P3" s="1"/>
      <c r="Q3" s="1" t="s">
        <v>55</v>
      </c>
      <c r="R3" s="28"/>
      <c r="S3" s="29">
        <v>7.8</v>
      </c>
      <c r="T3" s="30">
        <f t="shared" ref="T3:T5" si="5">IF(ISERROR(R3/S3),"",R3/S3)</f>
        <v>0</v>
      </c>
      <c r="U3" s="31" t="e">
        <f>#REF!</f>
        <v>#REF!</v>
      </c>
      <c r="V3" s="53"/>
      <c r="W3" s="1" t="s">
        <v>3</v>
      </c>
      <c r="X3" s="43">
        <v>36</v>
      </c>
      <c r="Y3" s="43">
        <v>34</v>
      </c>
      <c r="Z3" s="43">
        <v>46</v>
      </c>
      <c r="AA3" s="29"/>
      <c r="AB3" s="32">
        <v>4</v>
      </c>
      <c r="AC3" s="46">
        <f t="shared" ref="AC3:AC5" si="6">IF(X3="","",X3*Y3*Z3/1000000)</f>
        <v>5.6000000000000001E-2</v>
      </c>
      <c r="AD3" s="33">
        <f t="shared" ref="AD3:AD5" si="7">IF(AB3="","",65/AC3*AB3)</f>
        <v>4643</v>
      </c>
      <c r="AE3" s="1">
        <v>3800</v>
      </c>
      <c r="AF3" s="34">
        <f t="shared" ref="AF3:AF5" si="8">IF(ISERROR(AE3/AD3),"",AE3/AD3)</f>
        <v>0.82</v>
      </c>
      <c r="AG3" s="1" t="s">
        <v>70</v>
      </c>
      <c r="AH3" s="35">
        <f t="shared" ref="AH3:AH5" si="9">8.5%+10%</f>
        <v>0.185</v>
      </c>
      <c r="AI3" s="34" t="str">
        <f t="shared" ref="AI3:AI5" si="10">IF(ISERROR(U3*AH3),"",U3*AH3)</f>
        <v/>
      </c>
      <c r="AJ3" s="34" t="str">
        <f t="shared" ref="AJ3:AJ5" si="11">IF(ISERROR(U3+AF3+AI3),"",U3+AF3+AI3)</f>
        <v/>
      </c>
      <c r="AK3" s="35">
        <v>0.05</v>
      </c>
      <c r="AL3" s="34">
        <f t="shared" ref="AL3:AL5" si="12">IF(ISERROR(BA3*AK3),"",BA3*AK3)</f>
        <v>1.19</v>
      </c>
      <c r="AM3" s="35">
        <v>0.08</v>
      </c>
      <c r="AN3" s="34">
        <f t="shared" ref="AN3:AN5" si="13">IF(ISERROR(BA3*AM3),"",BA3*AM3)</f>
        <v>1.9</v>
      </c>
      <c r="AO3" s="35">
        <v>0.1</v>
      </c>
      <c r="AP3" s="34">
        <f t="shared" ref="AP3:AP5" si="14">IF(ISERROR(BA3*AO3),"",BA3*AO3)</f>
        <v>2.38</v>
      </c>
      <c r="AQ3" s="34">
        <f t="shared" ref="AQ3:AQ5" si="15">IF((BB3-BA3)&lt;2.5,2.5-(BB3-BA3),0)</f>
        <v>1.31</v>
      </c>
      <c r="AR3" s="1"/>
      <c r="AS3" s="35"/>
      <c r="AT3" s="34">
        <f t="shared" ref="AT3:AT5" si="16">IF(ISERROR(BA3*AS3),"",BA3*AS3)</f>
        <v>0</v>
      </c>
      <c r="AU3" s="1"/>
      <c r="AV3" s="35"/>
      <c r="AW3" s="34">
        <f t="shared" ref="AW3:AW5" si="17">IF(ISERROR(BA3*AV3),"",BA3*AV3)</f>
        <v>0</v>
      </c>
      <c r="AX3" s="34">
        <f t="shared" ref="AX3:AX5" si="18">IF(ISERROR(AL3+AN3+AP3+AQ3+AT3+AW3),"",AL3+AN3+AP3+AQ3+AT3+AW3)</f>
        <v>6.78</v>
      </c>
      <c r="AY3" s="34" t="str">
        <f t="shared" ref="AY3:AY5" si="19">IF(ISERROR(AJ3+AX3),"",AJ3+AX3)</f>
        <v/>
      </c>
      <c r="AZ3" s="36" t="str">
        <f t="shared" ref="AZ3:AZ5" si="20">IF(ISERROR((BA3-AY3)/BA3),"",(BA3-AY3)/BA3)</f>
        <v/>
      </c>
      <c r="BA3" s="49">
        <v>23.8</v>
      </c>
      <c r="BB3" s="34">
        <f t="shared" ref="BB3:BB5" si="21">IF(ISERROR(BA3*1.05),"",BA3*1.05)</f>
        <v>24.99</v>
      </c>
      <c r="BC3" s="49">
        <v>49.99</v>
      </c>
      <c r="BD3" s="36">
        <f t="shared" ref="BD3:BD5" si="22">IF(ISERROR((BC3-BB3)/BC3),"",(BC3-BB3)/BC3)</f>
        <v>0.50009999999999999</v>
      </c>
      <c r="BE3" s="37"/>
    </row>
    <row r="4" spans="1:57" ht="75">
      <c r="A4" s="27">
        <v>3</v>
      </c>
      <c r="B4" s="1"/>
      <c r="C4" s="1"/>
      <c r="D4" s="1" t="s">
        <v>5</v>
      </c>
      <c r="E4" s="1"/>
      <c r="F4" s="1" t="s">
        <v>4</v>
      </c>
      <c r="G4" s="50" t="s">
        <v>62</v>
      </c>
      <c r="H4" s="50" t="s">
        <v>72</v>
      </c>
      <c r="I4" s="50" t="s">
        <v>64</v>
      </c>
      <c r="J4" s="50" t="s">
        <v>63</v>
      </c>
      <c r="K4" s="48" t="s">
        <v>65</v>
      </c>
      <c r="L4" s="50" t="s">
        <v>61</v>
      </c>
      <c r="M4" s="50" t="s">
        <v>68</v>
      </c>
      <c r="N4" s="51"/>
      <c r="O4" s="52"/>
      <c r="P4" s="1"/>
      <c r="Q4" s="1" t="s">
        <v>55</v>
      </c>
      <c r="R4" s="28"/>
      <c r="S4" s="29">
        <v>7.8</v>
      </c>
      <c r="T4" s="30">
        <f t="shared" si="5"/>
        <v>0</v>
      </c>
      <c r="U4" s="31" t="e">
        <f>#REF!</f>
        <v>#REF!</v>
      </c>
      <c r="V4" s="53"/>
      <c r="W4" s="1" t="s">
        <v>3</v>
      </c>
      <c r="X4" s="43">
        <v>36</v>
      </c>
      <c r="Y4" s="43">
        <v>34</v>
      </c>
      <c r="Z4" s="43">
        <v>46</v>
      </c>
      <c r="AA4" s="29"/>
      <c r="AB4" s="32">
        <v>4</v>
      </c>
      <c r="AC4" s="46">
        <f t="shared" si="6"/>
        <v>5.6000000000000001E-2</v>
      </c>
      <c r="AD4" s="33">
        <f t="shared" si="7"/>
        <v>4643</v>
      </c>
      <c r="AE4" s="1">
        <v>3800</v>
      </c>
      <c r="AF4" s="34">
        <f t="shared" si="8"/>
        <v>0.82</v>
      </c>
      <c r="AG4" s="1" t="s">
        <v>70</v>
      </c>
      <c r="AH4" s="35">
        <f t="shared" si="9"/>
        <v>0.185</v>
      </c>
      <c r="AI4" s="34" t="str">
        <f t="shared" si="10"/>
        <v/>
      </c>
      <c r="AJ4" s="34" t="str">
        <f t="shared" si="11"/>
        <v/>
      </c>
      <c r="AK4" s="35">
        <v>0.05</v>
      </c>
      <c r="AL4" s="34">
        <f t="shared" si="12"/>
        <v>1.19</v>
      </c>
      <c r="AM4" s="35">
        <v>0.08</v>
      </c>
      <c r="AN4" s="34">
        <f t="shared" si="13"/>
        <v>1.9</v>
      </c>
      <c r="AO4" s="35">
        <v>0.1</v>
      </c>
      <c r="AP4" s="34">
        <f t="shared" si="14"/>
        <v>2.38</v>
      </c>
      <c r="AQ4" s="34">
        <f t="shared" si="15"/>
        <v>1.31</v>
      </c>
      <c r="AR4" s="1"/>
      <c r="AS4" s="35"/>
      <c r="AT4" s="34">
        <f t="shared" si="16"/>
        <v>0</v>
      </c>
      <c r="AU4" s="1"/>
      <c r="AV4" s="35"/>
      <c r="AW4" s="34">
        <f t="shared" si="17"/>
        <v>0</v>
      </c>
      <c r="AX4" s="34">
        <f t="shared" si="18"/>
        <v>6.78</v>
      </c>
      <c r="AY4" s="34" t="str">
        <f t="shared" si="19"/>
        <v/>
      </c>
      <c r="AZ4" s="36" t="str">
        <f t="shared" si="20"/>
        <v/>
      </c>
      <c r="BA4" s="49">
        <v>23.8</v>
      </c>
      <c r="BB4" s="34">
        <f t="shared" si="21"/>
        <v>24.99</v>
      </c>
      <c r="BC4" s="49">
        <v>49.99</v>
      </c>
      <c r="BD4" s="36">
        <f t="shared" si="22"/>
        <v>0.50009999999999999</v>
      </c>
      <c r="BE4" s="37"/>
    </row>
    <row r="5" spans="1:57" ht="75">
      <c r="A5" s="27">
        <v>4</v>
      </c>
      <c r="B5" s="1"/>
      <c r="C5" s="1"/>
      <c r="D5" s="1" t="s">
        <v>5</v>
      </c>
      <c r="E5" s="1"/>
      <c r="F5" s="1" t="s">
        <v>4</v>
      </c>
      <c r="G5" s="50" t="s">
        <v>62</v>
      </c>
      <c r="H5" s="50" t="s">
        <v>72</v>
      </c>
      <c r="I5" s="50" t="s">
        <v>64</v>
      </c>
      <c r="J5" s="50" t="s">
        <v>63</v>
      </c>
      <c r="K5" s="48" t="s">
        <v>65</v>
      </c>
      <c r="L5" s="50" t="s">
        <v>61</v>
      </c>
      <c r="M5" s="50" t="s">
        <v>69</v>
      </c>
      <c r="N5" s="51"/>
      <c r="O5" s="52"/>
      <c r="P5" s="1"/>
      <c r="Q5" s="1" t="s">
        <v>55</v>
      </c>
      <c r="R5" s="28"/>
      <c r="S5" s="29">
        <v>7.8</v>
      </c>
      <c r="T5" s="30">
        <f t="shared" si="5"/>
        <v>0</v>
      </c>
      <c r="U5" s="31" t="e">
        <f>#REF!</f>
        <v>#REF!</v>
      </c>
      <c r="V5" s="53"/>
      <c r="W5" s="1" t="s">
        <v>3</v>
      </c>
      <c r="X5" s="43">
        <v>36</v>
      </c>
      <c r="Y5" s="43">
        <v>34</v>
      </c>
      <c r="Z5" s="43">
        <v>46</v>
      </c>
      <c r="AA5" s="29"/>
      <c r="AB5" s="32">
        <v>4</v>
      </c>
      <c r="AC5" s="46">
        <f t="shared" si="6"/>
        <v>5.6000000000000001E-2</v>
      </c>
      <c r="AD5" s="33">
        <f t="shared" si="7"/>
        <v>4643</v>
      </c>
      <c r="AE5" s="1">
        <v>3800</v>
      </c>
      <c r="AF5" s="34">
        <f t="shared" si="8"/>
        <v>0.82</v>
      </c>
      <c r="AG5" s="1" t="s">
        <v>70</v>
      </c>
      <c r="AH5" s="35">
        <f t="shared" si="9"/>
        <v>0.185</v>
      </c>
      <c r="AI5" s="34" t="str">
        <f t="shared" si="10"/>
        <v/>
      </c>
      <c r="AJ5" s="34" t="str">
        <f t="shared" si="11"/>
        <v/>
      </c>
      <c r="AK5" s="35">
        <v>0.05</v>
      </c>
      <c r="AL5" s="34">
        <f t="shared" si="12"/>
        <v>1.19</v>
      </c>
      <c r="AM5" s="35">
        <v>0.08</v>
      </c>
      <c r="AN5" s="34">
        <f t="shared" si="13"/>
        <v>1.9</v>
      </c>
      <c r="AO5" s="35">
        <v>0.1</v>
      </c>
      <c r="AP5" s="34">
        <f t="shared" si="14"/>
        <v>2.38</v>
      </c>
      <c r="AQ5" s="34">
        <f t="shared" si="15"/>
        <v>1.31</v>
      </c>
      <c r="AR5" s="1"/>
      <c r="AS5" s="35"/>
      <c r="AT5" s="34">
        <f t="shared" si="16"/>
        <v>0</v>
      </c>
      <c r="AU5" s="1"/>
      <c r="AV5" s="35"/>
      <c r="AW5" s="34">
        <f t="shared" si="17"/>
        <v>0</v>
      </c>
      <c r="AX5" s="34">
        <f t="shared" si="18"/>
        <v>6.78</v>
      </c>
      <c r="AY5" s="34" t="str">
        <f t="shared" si="19"/>
        <v/>
      </c>
      <c r="AZ5" s="36" t="str">
        <f t="shared" si="20"/>
        <v/>
      </c>
      <c r="BA5" s="49">
        <v>23.8</v>
      </c>
      <c r="BB5" s="34">
        <f t="shared" si="21"/>
        <v>24.99</v>
      </c>
      <c r="BC5" s="49">
        <v>49.99</v>
      </c>
      <c r="BD5" s="36">
        <f t="shared" si="22"/>
        <v>0.50009999999999999</v>
      </c>
      <c r="BE5" s="37"/>
    </row>
  </sheetData>
  <sheetProtection insertRows="0" deleteRows="0" sort="0"/>
  <protectedRanges>
    <protectedRange sqref="BA1 L6:BB246 L2:BE5 A2:J246" name="Range1"/>
    <protectedRange sqref="K2:K251" name="Range1_1"/>
  </protectedRanges>
  <phoneticPr fontId="6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W2:W5</xm:sqref>
        </x14:dataValidation>
        <x14:dataValidation type="list" allowBlank="1" showInputMessage="1" showErrorMessage="1">
          <x14:formula1>
            <xm:f>#REF!</xm:f>
          </x14:formula1>
          <xm:sqref>Q2:Q5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  <x14:dataValidation type="list" allowBlank="1" showInputMessage="1" showErrorMessage="1">
          <x14:formula1>
            <xm:f>#REF!</xm:f>
          </x14:formula1>
          <xm:sqref>P2:P5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2026-04-14T05:07:39Z</dcterms:modified>
</cp:coreProperties>
</file>