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B2B792D-BAA3-48E8-A0BD-F24ED0E93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" i="8" l="1"/>
  <c r="BL2" i="8" l="1"/>
  <c r="BB2" i="8"/>
  <c r="AY2" i="8"/>
  <c r="AV2" i="8"/>
  <c r="AS2" i="8"/>
  <c r="AQ2" i="8"/>
  <c r="AO2" i="8"/>
  <c r="AM2" i="8"/>
  <c r="AD2" i="8"/>
  <c r="AE2" i="8" s="1"/>
  <c r="AG2" i="8" s="1"/>
  <c r="AJ2" i="8"/>
  <c r="BC2" i="8" l="1"/>
  <c r="AK2" i="8"/>
  <c r="BD2" i="8" l="1"/>
  <c r="BK2" i="8" s="1"/>
  <c r="BE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<sst xmlns="http://schemas.openxmlformats.org/spreadsheetml/2006/main" count="78" uniqueCount="78">
  <si>
    <t>Brand</t>
  </si>
  <si>
    <t>Package Type</t>
  </si>
  <si>
    <t>Licensor</t>
  </si>
  <si>
    <t>Normal</t>
  </si>
  <si>
    <t>COMFORTER (SET)</t>
  </si>
  <si>
    <t xml:space="preserve">Arch Studio  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</si>
  <si>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</si>
  <si>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</si>
  <si>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</si>
  <si>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</si>
  <si>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</si>
  <si>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</si>
  <si>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</si>
  <si>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</si>
  <si>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</si>
  <si>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</si>
  <si>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</si>
  <si>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</si>
  <si>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</si>
  <si>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</si>
  <si>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</si>
  <si>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</si>
  <si>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</si>
  <si>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</si>
  <si>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</si>
  <si>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</si>
  <si>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</si>
  <si>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</si>
  <si>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</si>
  <si>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</si>
  <si>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</si>
  <si>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</si>
  <si>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</si>
  <si>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</si>
  <si>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</si>
  <si>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</si>
  <si>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</si>
  <si>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</si>
  <si>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</si>
  <si>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</si>
  <si>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</si>
  <si>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</si>
  <si>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</si>
  <si>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</si>
  <si>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</si>
  <si>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</si>
  <si>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</si>
  <si>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</si>
  <si>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</si>
  <si>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</si>
  <si>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</si>
  <si>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</si>
  <si>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</si>
  <si>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</si>
  <si>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</si>
  <si>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</si>
  <si>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</si>
  <si>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</si>
  <si>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</si>
  <si>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</si>
  <si>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</si>
  <si>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</si>
  <si>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</si>
  <si>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</si>
  <si>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</si>
  <si>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</si>
  <si>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</si>
  <si>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</si>
  <si>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Microfiber Comforter</t>
  </si>
  <si>
    <t>100% Polyester Comforter with Polyester Filling</t>
  </si>
  <si>
    <t>90x90''</t>
  </si>
  <si>
    <t>9404.40.9022</t>
  </si>
  <si>
    <t>100% Polyester 85gsm Washed Microfiber (Solid microfiber face and back, knife edge), 100% Polyester fiber fill (6D fiber fill + 6D three dimensional fiber fill) 200gsm, box quilting, knife edge; foldeded in self fabric bag with drawstring+ FSC bellyband. 2pcs/ctn.</t>
  </si>
  <si>
    <t>White</t>
    <phoneticPr fontId="10" type="noConversion"/>
  </si>
  <si>
    <t>BUNWHMFCOMF</t>
  </si>
  <si>
    <t>Arch Studio Microfiber Down Alt Comforter Display Bundle</t>
    <phoneticPr fontId="10" type="noConversion"/>
  </si>
  <si>
    <t>MCG10-6522BUN</t>
    <phoneticPr fontId="10" type="noConversion"/>
  </si>
  <si>
    <t>000000000000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</si>
</sst>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4" fillId="5" borderId="1" xfId="0" applyFont="1" applyFill="1" applyBorder="1"/>
    <xf numFmtId="49" fontId="3" fillId="5" borderId="1" xfId="0" applyNumberFormat="1" applyFont="1" applyFill="1" applyBorder="1" applyAlignment="1">
      <alignment wrapText="1"/>
    </xf>
  </cellXfs>
  <cellStyles count="9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2"/>
  <sheetViews>
    <sheetView tabSelected="1" workbookViewId="0">
      <selection activeCell="AG7" sqref="AG7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0.7109375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105">
      <c r="A2" s="31">
        <v>10</v>
      </c>
      <c r="B2" s="1"/>
      <c r="C2" s="1"/>
      <c r="D2" s="1" t="s">
        <v>5</v>
      </c>
      <c r="E2" s="1"/>
      <c r="F2" s="1" t="s">
        <v>4</v>
      </c>
      <c r="G2" s="1"/>
      <c r="H2" s="56" t="s">
        <v>75</v>
      </c>
      <c r="I2" s="1" t="s">
        <v>68</v>
      </c>
      <c r="J2" s="56" t="s">
        <v>72</v>
      </c>
      <c r="K2" s="52" t="s">
        <v>69</v>
      </c>
      <c r="L2" s="1" t="s">
        <v>70</v>
      </c>
      <c r="M2" s="56" t="s">
        <v>73</v>
      </c>
      <c r="N2" s="57" t="s">
        <v>74</v>
      </c>
      <c r="O2" s="1"/>
      <c r="P2" s="58" t="s">
        <v>76</v>
      </c>
      <c r="Q2" s="59" t="s">
        <v>77</v>
      </c>
      <c r="R2" s="1" t="s">
        <v>62</v>
      </c>
      <c r="S2" s="32">
        <v>65.05</v>
      </c>
      <c r="T2" s="33">
        <v>7.8</v>
      </c>
      <c r="U2" s="34">
        <v>8.34</v>
      </c>
      <c r="V2" s="35">
        <v>8.34</v>
      </c>
      <c r="W2" s="55">
        <v>8.34</v>
      </c>
      <c r="X2" s="1" t="s">
        <v>3</v>
      </c>
      <c r="Y2" s="46">
        <v>45</v>
      </c>
      <c r="Z2" s="46">
        <v>40</v>
      </c>
      <c r="AA2" s="46">
        <v>43</v>
      </c>
      <c r="AB2" s="33">
        <v>2</v>
      </c>
      <c r="AC2" s="9">
        <v>2</v>
      </c>
      <c r="AD2" s="50">
        <f t="shared" ref="AD2" si="0">IF(Y2="","",Y2*Z2*AA2/1000000)</f>
        <v>7.6999999999999999E-2</v>
      </c>
      <c r="AE2" s="36">
        <f t="shared" ref="AE2" si="1">IF(AC2="","",65/AD2*AC2)</f>
        <v>1688</v>
      </c>
      <c r="AF2" s="1">
        <v>3200</v>
      </c>
      <c r="AG2" s="37">
        <f t="shared" ref="AG2" si="2">IF(ISERROR(AF2/AE2),"",AF2/AE2)</f>
        <v>1.9</v>
      </c>
      <c r="AH2" s="1" t="s">
        <v>71</v>
      </c>
      <c r="AI2" s="38">
        <v>0.22800000000000001</v>
      </c>
      <c r="AJ2" s="37">
        <f t="shared" ref="AJ2" si="3">IF(ISERROR(V2*AI2),"",V2*AI2)</f>
        <v>1.9</v>
      </c>
      <c r="AK2" s="37">
        <f t="shared" ref="AK2" si="4">IF(ISERROR(V2+AG2+AJ2),"",V2+AG2+AJ2)</f>
        <v>12.14</v>
      </c>
      <c r="AL2" s="38">
        <v>0.01</v>
      </c>
      <c r="AM2" s="37">
        <f t="shared" ref="AM2" si="5">IF(ISERROR(BF2*AL2),"",BF2*AL2)</f>
        <v>0.14000000000000001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/>
      <c r="AU2" s="38"/>
      <c r="AV2" s="37">
        <f t="shared" ref="AV2" si="9">IF(ISERROR(BF2*AU2),"",BF2*AU2)</f>
        <v>0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0.14000000000000001</v>
      </c>
      <c r="BD2" s="37">
        <f t="shared" ref="BD2" si="13">IF(ISERROR(AK2+BC2),"",AK2+BC2)</f>
        <v>12.28</v>
      </c>
      <c r="BE2" s="39">
        <f t="shared" ref="BE2" si="14">IF(ISERROR((BF2-BD2)/BF2),"",(BF2-BD2)/BF2)</f>
        <v>0.1056</v>
      </c>
      <c r="BF2" s="10">
        <v>13.73</v>
      </c>
      <c r="BG2" s="10">
        <v>34.99</v>
      </c>
      <c r="BH2" s="39">
        <f t="shared" ref="BH2" si="15">IF(ISERROR((BG2-BF2)/BG2),"",(BG2-BF2)/BG2)</f>
        <v>0.60760000000000003</v>
      </c>
      <c r="BI2" s="10"/>
      <c r="BJ2" s="9">
        <v>200</v>
      </c>
      <c r="BK2" s="37">
        <f t="shared" ref="BK2" si="16">IF(ISERROR(BD2*BJ2),"",BD2*BJ2)</f>
        <v>2456</v>
      </c>
      <c r="BL2" s="37">
        <f t="shared" ref="BL2" si="17">IF(ISERROR(BF2*BJ2),"",BF2*BJ2)</f>
        <v>2746</v>
      </c>
    </row>
  </sheetData>
  <sheetProtection insertRows="0" deleteRows="0" sort="0"/>
  <protectedRanges>
    <protectedRange sqref="A3:J190 A2:I2 AR1:AS1 AW1 AZ1 P3:BB190 BJ2 BG2:BH2 AJ2:BE2 L2:N190 Q2:AH2" name="Range1"/>
    <protectedRange sqref="K2:K195" name="Range1_1"/>
    <protectedRange sqref="BI2:BI190" name="Range1_2"/>
    <protectedRange sqref="O2:O190" name="Range1_2_1"/>
    <protectedRange sqref="AI2 J2" name="Range1_3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X2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R2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2026-04-22T06:02:13Z</dcterms:modified>
</cp:coreProperties>
</file>