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E0C1F2F-1415-494E-932A-77C68E02FB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" i="5" l="1"/>
  <c r="BE2" i="5" l="1"/>
  <c r="AY2" i="5"/>
  <c r="AU2" i="5"/>
  <c r="AR2" i="5"/>
  <c r="AO2" i="5"/>
  <c r="AM2" i="5"/>
  <c r="AK2" i="5"/>
  <c r="AH2" i="5"/>
  <c r="AB2" i="5"/>
  <c r="AC2" i="5" s="1"/>
  <c r="AE2" i="5" s="1"/>
  <c r="S2" i="5"/>
  <c r="AI2" i="5" l="1"/>
  <c r="AV2" i="5"/>
  <c r="AW2" i="5" l="1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Load 10%+photography 2%+Loyalty 7%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<sst xmlns="http://schemas.openxmlformats.org/spreadsheetml/2006/main" count="69" uniqueCount="68">
  <si>
    <t>Brand</t>
  </si>
  <si>
    <t>Package Type</t>
  </si>
  <si>
    <t>Licensor</t>
  </si>
  <si>
    <t>Normal</t>
  </si>
  <si>
    <t>Natori</t>
  </si>
  <si>
    <t>Natori 7%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</si>
  <si>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</si>
  <si>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</si>
  <si>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</si>
  <si>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</si>
  <si>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</si>
  <si>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</si>
  <si>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</si>
  <si>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</si>
  <si>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</si>
  <si>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</si>
  <si>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</si>
  <si>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</si>
  <si>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</si>
  <si>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</si>
  <si>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</si>
  <si>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</si>
  <si>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</si>
  <si>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</si>
  <si>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</si>
  <si>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</si>
  <si>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</si>
  <si>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</si>
  <si>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</si>
  <si>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</si>
  <si>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</si>
  <si>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</si>
  <si>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</si>
  <si>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</si>
  <si>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</si>
  <si>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</si>
  <si>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</si>
  <si>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</si>
  <si>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</si>
  <si>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</si>
  <si>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</si>
  <si>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</si>
  <si>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</si>
  <si>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</si>
  <si>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</si>
  <si>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</si>
  <si>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</si>
  <si>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</si>
  <si>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</si>
  <si>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</si>
  <si>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</si>
  <si>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</si>
  <si>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</si>
  <si>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</si>
  <si>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</si>
  <si>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</si>
  <si>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</si>
  <si>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</si>
  <si>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</si>
  <si>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</si>
  <si>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</si>
  <si>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 xml:space="preserve"> Embroidery Pavilion Square Pillow</t>
    <phoneticPr fontId="8" type="noConversion"/>
  </si>
  <si>
    <t>Front Side-65% Tencel / 35% Cotton sateen, with embroidery;
Reverse-65% Tencel / 35% Cotton sateen solid
invisible zipper closure, with 550g 100%polyester filler</t>
    <phoneticPr fontId="8" type="noConversion"/>
  </si>
  <si>
    <t>9404.90.2090</t>
    <phoneticPr fontId="8" type="noConversion"/>
  </si>
  <si>
    <t>BEIGE</t>
    <phoneticPr fontId="8" type="noConversion"/>
  </si>
  <si>
    <t>NORMAL PILLOW</t>
    <phoneticPr fontId="8" type="noConversion"/>
  </si>
  <si>
    <t>1 NORMAL PILLOW 20"Wx20"L</t>
    <phoneticPr fontId="8" type="noConversion"/>
  </si>
  <si>
    <t>NA30-3620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</si>
</sst>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1" fillId="0" borderId="0"/>
    <xf numFmtId="176" fontId="4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5" borderId="1" xfId="0" quotePrefix="1" applyNumberFormat="1" applyFon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0" fontId="3" fillId="5" borderId="1" xfId="0" applyFont="1" applyFill="1" applyBorder="1" applyAlignment="1">
      <alignment wrapText="1"/>
    </xf>
  </cellXfs>
  <cellStyles count="12">
    <cellStyle name="Currency 2" xfId="4" xr:uid="{A48D031E-B8CD-43B1-86F7-B68827965248}"/>
    <cellStyle name="Currency_West End Quote Sheet for Fred Meyer20090804-Hellen" xfId="10" xr:uid="{039584A0-291E-49A5-9411-8698F3213FF3}"/>
    <cellStyle name="Normal 2" xfId="6" xr:uid="{09A1825B-187A-42C5-999A-C45FA4DADBED}"/>
    <cellStyle name="Normal 2 18 2" xfId="1" xr:uid="{1BA08453-9F65-454B-A4A0-7177E70831F2}"/>
    <cellStyle name="Normal 56" xfId="9" xr:uid="{668F273D-0E06-407F-9EB2-A1684E0B0C30}"/>
    <cellStyle name="Normal 74" xfId="11" xr:uid="{3E64D06E-501C-42FD-B570-F836D50FEA52}"/>
    <cellStyle name="Normal_Copy of Request For Quote -- updated by VV on 043008 FINAL FINAL (4)" xfId="7" xr:uid="{F3C2A2BD-DE8F-47B1-B32E-88C70C3B7DB1}"/>
    <cellStyle name="Percent 2" xfId="5" xr:uid="{55F1ADEC-5EEC-4DC4-A0F8-0707E953E32C}"/>
    <cellStyle name="Style 1" xfId="3" xr:uid="{F4609D05-B161-47A5-8040-F8D4BA086F06}"/>
    <cellStyle name="常规" xfId="0" builtinId="0"/>
    <cellStyle name="样式 1" xfId="8" xr:uid="{56F8CA86-9B8D-4130-BCCF-D5510644E08C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2"/>
  <sheetViews>
    <sheetView tabSelected="1" zoomScale="70" zoomScaleNormal="70" workbookViewId="0">
      <selection activeCell="F27" sqref="F26:F27"/>
    </sheetView>
  </sheetViews>
  <sheetFormatPr defaultColWidth="9.140625" defaultRowHeight="15" x14ac:dyDescent="0.25"/>
  <cols>
    <col min="1" max="1" width="10.140625" style="3" customWidth="1"/>
    <col min="2" max="2" width="21.5703125" style="2" customWidth="1"/>
    <col min="3" max="3" width="8.42578125" style="2" customWidth="1"/>
    <col min="4" max="4" width="10.7109375" style="2" customWidth="1"/>
    <col min="5" max="5" width="7.85546875" style="2" customWidth="1"/>
    <col min="6" max="6" width="8.7109375" style="2" customWidth="1"/>
    <col min="7" max="7" width="9.140625" style="2" customWidth="1"/>
    <col min="8" max="9" width="7.42578125" style="2" customWidth="1"/>
    <col min="10" max="10" width="48.85546875" style="2" customWidth="1"/>
    <col min="11" max="11" width="12.5703125" style="2" customWidth="1"/>
    <col min="12" max="12" width="8.42578125" style="2" customWidth="1"/>
    <col min="13" max="13" width="14.28515625" style="2" customWidth="1"/>
    <col min="14" max="14" width="12" style="2" customWidth="1"/>
    <col min="15" max="15" width="16.140625" style="2" customWidth="1"/>
    <col min="16" max="16" width="8.855468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2" customWidth="1"/>
    <col min="23" max="23" width="8.140625" style="46" customWidth="1"/>
    <col min="24" max="24" width="8.7109375" style="46" customWidth="1"/>
    <col min="25" max="25" width="7.140625" style="46" customWidth="1"/>
    <col min="26" max="26" width="9" style="5" customWidth="1"/>
    <col min="27" max="27" width="6.28515625" style="7" customWidth="1"/>
    <col min="28" max="28" width="10" style="50" customWidth="1"/>
    <col min="29" max="29" width="9.85546875" style="7" customWidth="1"/>
    <col min="30" max="30" width="7.85546875" style="2" customWidth="1"/>
    <col min="31" max="31" width="8.85546875" style="6" customWidth="1"/>
    <col min="32" max="32" width="7.85546875" style="2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2" customWidth="1"/>
    <col min="43" max="43" width="9.5703125" style="8" customWidth="1"/>
    <col min="44" max="44" width="6.42578125" style="6" customWidth="1"/>
    <col min="45" max="45" width="9.5703125" style="6" customWidth="1"/>
    <col min="46" max="46" width="8.28515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8" customWidth="1"/>
    <col min="52" max="52" width="12.140625" style="6" customWidth="1"/>
    <col min="53" max="53" width="9.140625" style="2" customWidth="1"/>
    <col min="54" max="55" width="9.140625" style="2"/>
    <col min="56" max="56" width="15.42578125" style="6" customWidth="1"/>
    <col min="57" max="57" width="17.42578125" style="6" customWidth="1"/>
    <col min="58" max="58" width="11.140625" style="2" bestFit="1" customWidth="1"/>
    <col min="59" max="16384" width="9.140625" style="2"/>
  </cols>
  <sheetData>
    <row r="1" spans="1:57" ht="68.099999999999994" customHeight="1" x14ac:dyDescent="0.25">
      <c r="A1" s="11" t="s">
        <v>6</v>
      </c>
      <c r="B1" s="11" t="s">
        <v>7</v>
      </c>
      <c r="C1" s="44" t="s">
        <v>8</v>
      </c>
      <c r="D1" s="45" t="s">
        <v>0</v>
      </c>
      <c r="E1" s="45" t="s">
        <v>2</v>
      </c>
      <c r="F1" s="13" t="s">
        <v>57</v>
      </c>
      <c r="G1" s="44" t="s">
        <v>9</v>
      </c>
      <c r="H1" s="12" t="s">
        <v>10</v>
      </c>
      <c r="I1" s="43" t="s">
        <v>59</v>
      </c>
      <c r="J1" s="12" t="s">
        <v>11</v>
      </c>
      <c r="K1" s="12" t="s">
        <v>12</v>
      </c>
      <c r="L1" s="12" t="s">
        <v>13</v>
      </c>
      <c r="M1" s="44" t="s">
        <v>14</v>
      </c>
      <c r="N1" s="44" t="s">
        <v>15</v>
      </c>
      <c r="O1" s="44" t="s">
        <v>16</v>
      </c>
      <c r="P1" s="43" t="s">
        <v>60</v>
      </c>
      <c r="Q1" s="14" t="s">
        <v>17</v>
      </c>
      <c r="R1" s="15" t="s">
        <v>18</v>
      </c>
      <c r="S1" s="16" t="s">
        <v>19</v>
      </c>
      <c r="T1" s="17" t="s">
        <v>20</v>
      </c>
      <c r="U1" s="18" t="s">
        <v>21</v>
      </c>
      <c r="V1" s="19" t="s">
        <v>1</v>
      </c>
      <c r="W1" s="47" t="s">
        <v>22</v>
      </c>
      <c r="X1" s="47" t="s">
        <v>23</v>
      </c>
      <c r="Y1" s="47" t="s">
        <v>24</v>
      </c>
      <c r="Z1" s="20" t="s">
        <v>25</v>
      </c>
      <c r="AA1" s="21" t="s">
        <v>26</v>
      </c>
      <c r="AB1" s="51" t="s">
        <v>27</v>
      </c>
      <c r="AC1" s="22" t="s">
        <v>28</v>
      </c>
      <c r="AD1" s="11" t="s">
        <v>29</v>
      </c>
      <c r="AE1" s="23" t="s">
        <v>30</v>
      </c>
      <c r="AF1" s="11" t="s">
        <v>31</v>
      </c>
      <c r="AG1" s="24" t="s">
        <v>32</v>
      </c>
      <c r="AH1" s="25" t="s">
        <v>33</v>
      </c>
      <c r="AI1" s="23" t="s">
        <v>34</v>
      </c>
      <c r="AJ1" s="24" t="s">
        <v>35</v>
      </c>
      <c r="AK1" s="23" t="s">
        <v>36</v>
      </c>
      <c r="AL1" s="24" t="s">
        <v>37</v>
      </c>
      <c r="AM1" s="23" t="s">
        <v>38</v>
      </c>
      <c r="AN1" s="24" t="s">
        <v>39</v>
      </c>
      <c r="AO1" s="23" t="s">
        <v>40</v>
      </c>
      <c r="AP1" s="19" t="s">
        <v>41</v>
      </c>
      <c r="AQ1" s="24" t="s">
        <v>42</v>
      </c>
      <c r="AR1" s="23" t="s">
        <v>43</v>
      </c>
      <c r="AS1" s="26" t="s">
        <v>44</v>
      </c>
      <c r="AT1" s="49" t="s">
        <v>45</v>
      </c>
      <c r="AU1" s="23" t="s">
        <v>46</v>
      </c>
      <c r="AV1" s="23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30" t="s">
        <v>52</v>
      </c>
      <c r="BB1" s="30" t="s">
        <v>53</v>
      </c>
      <c r="BC1" s="11" t="s">
        <v>54</v>
      </c>
      <c r="BD1" s="31" t="s">
        <v>55</v>
      </c>
      <c r="BE1" s="31" t="s">
        <v>56</v>
      </c>
    </row>
    <row r="2" spans="1:57" ht="102.95" customHeight="1" x14ac:dyDescent="0.25">
      <c r="A2" s="32">
        <v>1</v>
      </c>
      <c r="B2" s="1"/>
      <c r="C2" s="1"/>
      <c r="D2" s="1" t="s">
        <v>4</v>
      </c>
      <c r="E2" s="1" t="s">
        <v>5</v>
      </c>
      <c r="F2" s="53" t="s">
        <v>65</v>
      </c>
      <c r="G2" s="1"/>
      <c r="H2" s="53" t="s">
        <v>61</v>
      </c>
      <c r="I2" s="53" t="s">
        <v>61</v>
      </c>
      <c r="J2" s="53" t="s">
        <v>62</v>
      </c>
      <c r="K2" s="53" t="s">
        <v>66</v>
      </c>
      <c r="L2" s="53" t="s">
        <v>64</v>
      </c>
      <c r="M2" s="53"/>
      <c r="N2" s="57" t="s">
        <v>67</v>
      </c>
      <c r="O2" s="54"/>
      <c r="P2" s="1" t="s">
        <v>58</v>
      </c>
      <c r="Q2" s="33"/>
      <c r="R2" s="34"/>
      <c r="S2" s="35" t="str">
        <f>IF(ISERROR(Q2/R2),"",Q2/R2)</f>
        <v/>
      </c>
      <c r="T2" s="36">
        <v>5.18</v>
      </c>
      <c r="U2" s="10">
        <v>5.18</v>
      </c>
      <c r="V2" s="1" t="s">
        <v>3</v>
      </c>
      <c r="W2" s="48">
        <v>52</v>
      </c>
      <c r="X2" s="48">
        <v>52</v>
      </c>
      <c r="Y2" s="48">
        <v>30</v>
      </c>
      <c r="Z2" s="34">
        <v>2</v>
      </c>
      <c r="AA2" s="37">
        <v>2</v>
      </c>
      <c r="AB2" s="52">
        <f>IF(W2="","",W2*X2*Y2/1000000)</f>
        <v>8.1000000000000003E-2</v>
      </c>
      <c r="AC2" s="38">
        <f>IF(AA2="","",65/AB2*AA2)</f>
        <v>1605</v>
      </c>
      <c r="AD2" s="1">
        <v>3800</v>
      </c>
      <c r="AE2" s="39">
        <f>IF(ISERROR(AD2/AC2),"",AD2/AC2)</f>
        <v>2.37</v>
      </c>
      <c r="AF2" s="53" t="s">
        <v>63</v>
      </c>
      <c r="AG2" s="55">
        <v>0.23499999999999999</v>
      </c>
      <c r="AH2" s="39">
        <f>IF(ISERROR(T2*AG2),"",T2*AG2)</f>
        <v>1.22</v>
      </c>
      <c r="AI2" s="39">
        <f t="shared" ref="AI2" si="0">IF(ISERROR(T2+AE2+AH2),"",T2+AE2+AH2)</f>
        <v>8.77</v>
      </c>
      <c r="AJ2" s="40">
        <v>0.01</v>
      </c>
      <c r="AK2" s="39">
        <f>IF(ISERROR(AZ2*AJ2),"",AZ2*AJ2)</f>
        <v>0.18</v>
      </c>
      <c r="AL2" s="40">
        <v>0.19</v>
      </c>
      <c r="AM2" s="39">
        <f>IF(ISERROR(AZ2*AL2),"",AZ2*AL2)</f>
        <v>3.42</v>
      </c>
      <c r="AN2" s="40">
        <v>0.08</v>
      </c>
      <c r="AO2" s="39">
        <f>IF(ISERROR(AZ2*AN2),"",AZ2*AN2)</f>
        <v>1.44</v>
      </c>
      <c r="AP2" s="1"/>
      <c r="AQ2" s="40"/>
      <c r="AR2" s="39">
        <f>IF(ISERROR(AZ2*AQ2),"",AZ2*AQ2)</f>
        <v>0</v>
      </c>
      <c r="AS2" s="1"/>
      <c r="AT2" s="40">
        <v>0</v>
      </c>
      <c r="AU2" s="41">
        <f>IF(ISERROR(AZ2*AT2),"",AZ2*AT2)</f>
        <v>0</v>
      </c>
      <c r="AV2" s="39">
        <f>IF(ISERROR(AK2+AM2+AO2+AR2+AU2),"",AK2+AM2+AO2+AR2+AU2)</f>
        <v>5.04</v>
      </c>
      <c r="AW2" s="39">
        <f t="shared" ref="AW2" si="1">IF(ISERROR(AI2+AV2),"",AI2+AV2)</f>
        <v>13.81</v>
      </c>
      <c r="AX2" s="42">
        <f>IF(ISERROR((AZ2-AW2)/AZ2),"",(AZ2-AW2)/AZ2)</f>
        <v>0.23280000000000001</v>
      </c>
      <c r="AY2" s="39">
        <f t="shared" ref="AY2" si="2">IF(ISERROR(BA2*(1-BB2)),"",BA2*(1-BB2))</f>
        <v>18</v>
      </c>
      <c r="AZ2" s="56">
        <v>18</v>
      </c>
      <c r="BA2" s="10">
        <v>49.99</v>
      </c>
      <c r="BB2" s="40">
        <f>(BA2-AZ2)/BA2</f>
        <v>0.63990000000000002</v>
      </c>
      <c r="BC2" s="9">
        <v>350</v>
      </c>
      <c r="BD2" s="39">
        <f>IF(ISERROR(AX2*BC2),"",AW2*BC2)</f>
        <v>4833.5</v>
      </c>
      <c r="BE2" s="39">
        <f>IF(ISERROR(AZ2*BC2),"",AZ2*BC2)</f>
        <v>6300</v>
      </c>
    </row>
  </sheetData>
  <sheetProtection insertRows="0" deleteRows="0" sort="0"/>
  <protectedRanges>
    <protectedRange sqref="A3:AZ68 AV2:AY2 A2:M2 BA2:BC2 O2:AR2" name="Range1"/>
    <protectedRange sqref="AU2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2026-04-22T01:00:51Z</dcterms:modified>
</cp:coreProperties>
</file>