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cat82">#REF!</definedName>
    <definedName name="a">[1]Flow!$AB$27:$AB$28,[1]Flow!$AB$39:$AB$43,[1]Flow!$AB$64:$AB$65,[1]Flow!$AB$93:$AB$94,[1]Flow!$AB$103:$AB$105,[1]Flow!$AB$116:$AB$117</definedName>
    <definedName name="AD">'[2]other data'!$T$2:$T$5</definedName>
    <definedName name="AIM">#REF!</definedName>
    <definedName name="Artwork">#REF!</definedName>
    <definedName name="AssortedSKU_Range">[3]Mapping!$J$2:$J$3</definedName>
    <definedName name="ATTR">'[4]PT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ands">'[2]other data'!$K$2:$K$48</definedName>
    <definedName name="brown">#REF!</definedName>
    <definedName name="BuyUnits_Range">[3]Mapping!$B$2:$B$55</definedName>
    <definedName name="ca_available_Range">[3]Mapping!$AB$2:$AB$5</definedName>
    <definedName name="ca_Compliant_Range">[3]Mapping!$BF$2:$BF$4</definedName>
    <definedName name="ca_CompliantReason_Range">[3]Mapping!$BH$2:$BH$13</definedName>
    <definedName name="ca_SisVendor_Range">[3]Mapping!$BD$2:$BD$3</definedName>
    <definedName name="ca_stuffedarticlesreg_Range">[3]Mapping!$AD$2:$AD$6</definedName>
    <definedName name="Case_Freight_Range">[3]Mapping!$F$2:$F$19</definedName>
    <definedName name="CATEGORY">[5]Sheet1!$DW$2:$DW$3</definedName>
    <definedName name="categoryfinal">'[6]Import Quote Sheet'!$A$90:$A$190</definedName>
    <definedName name="CH">'[4]COMMON ATTR'!$C$4:$C$249</definedName>
    <definedName name="chargeback">'[2]other data'!$B$2:$B$6</definedName>
    <definedName name="colour">[5]Sheet1!$EH$2:$EH$3</definedName>
    <definedName name="COLUMN">'[4]PT TABLE'!$A$2</definedName>
    <definedName name="Commitment">#REF!</definedName>
    <definedName name="CON">'[7]317-TOP'!#REF!</definedName>
    <definedName name="CONS">#REF!</definedName>
    <definedName name="COO_Dest">[3]COO!$D$1:$D$3:'[3]COO'!$D$2</definedName>
    <definedName name="COOCountry_Range">[3]Mapping!$R$2:$R$245</definedName>
    <definedName name="COODest_Range">[3]Mapping!$P$2:$P$3</definedName>
    <definedName name="countries">'[2]other data'!$I$3:$I$249</definedName>
    <definedName name="d">[8]Mapping!$AR$2:$AR$84</definedName>
    <definedName name="dealPricing_Range">[3]Mapping!$AZ$2:$AZ$3</definedName>
    <definedName name="Decorative_Accessories">#REF!</definedName>
    <definedName name="Decorative_Pillows_Inserts_Covers">#REF!</definedName>
    <definedName name="Description1_Range">[3]Mapping!$AM$2:$AM$72</definedName>
    <definedName name="Description2_Range">[3]Mapping!$AN$2:$AN$84</definedName>
    <definedName name="DesignStrat">[9]Info!$F$3:$F$5</definedName>
    <definedName name="diffgrp">'[2]diff group head'!$A$2:$A$47</definedName>
    <definedName name="DIFFS">'[2]other data'!$AF$2:$AF$13</definedName>
    <definedName name="Down_Comforters">#REF!</definedName>
    <definedName name="dumb">#REF!</definedName>
    <definedName name="Duvet_Covers">#REF!</definedName>
    <definedName name="Electrics">#REF!</definedName>
    <definedName name="Exchange_Rate">[10]Costs!$J$11</definedName>
    <definedName name="Feature1_Range">[3]Mapping!$AG$2:$AG$25</definedName>
    <definedName name="Feature10_Range">[11]Mapping!$AP$2:$AP$17</definedName>
    <definedName name="Feature2_Range">[3]Mapping!$AH$2:$AH$17</definedName>
    <definedName name="Feature3_Range">[3]Mapping!$AI$2:$AI$21</definedName>
    <definedName name="Feature4_Range">[3]Mapping!$AJ$2:$AJ$9</definedName>
    <definedName name="Feature5_Range">[3]Mapping!$AK$2:$AK$5</definedName>
    <definedName name="Feature6_Range">[3]Mapping!$AL$2:$AL$20</definedName>
    <definedName name="Feature7_Range">[11]Mapping!$AM$2:$AM$21</definedName>
    <definedName name="Feature8_Range">[11]Mapping!$AN$2:$AN$9</definedName>
    <definedName name="Feature9_Range">[11]Mapping!$AO$2:$AO$5</definedName>
    <definedName name="feed">#REF!</definedName>
    <definedName name="FIFRACompliance_Range">[3]Mapping!$L$2:$L$10</definedName>
    <definedName name="FIFRAExemption_Range">[3]Mapping!$N$2:$N$3</definedName>
    <definedName name="finalports">'[6]Import Quote Sheet'!$B$90:$B$123</definedName>
    <definedName name="foam">[5]Sheet1!$EC$2:$EC$3</definedName>
    <definedName name="freight">'[2]other data'!$AC$3:$AC$14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_ulreq_Range">[12]Mapping!$X$2:$X$5</definedName>
    <definedName name="Gold1">#REF!</definedName>
    <definedName name="h">#REF!</definedName>
    <definedName name="HANGER">[2]hangers!$B$3:$B$42</definedName>
    <definedName name="hanger2">[2]hangers!$G$3:$G$42</definedName>
    <definedName name="HBC">'[13]Spec Sheet'!#REF!</definedName>
    <definedName name="help">#REF!</definedName>
    <definedName name="here">#REF!</definedName>
    <definedName name="Home_Décor">#REF!</definedName>
    <definedName name="Home_Décor.">#REF!</definedName>
    <definedName name="i">'[14] Projected 2006 VS. 2005'!#REF!</definedName>
    <definedName name="IAN">'[15]FLASH WK 23'!$F$1:$AJ$65536</definedName>
    <definedName name="ItemInfoList">#REF!</definedName>
    <definedName name="ItemList">#REF!</definedName>
    <definedName name="katie">#REF!</definedName>
    <definedName name="KD">[5]Sheet1!$DS$2:$DS$2</definedName>
    <definedName name="Kids_Bath">#REF!</definedName>
    <definedName name="Kids_or_Teen">#REF!</definedName>
    <definedName name="LicensedProduct_Range">[3]Mapping!$AF$2:$AF$3</definedName>
    <definedName name="Lighting_or_Candleholders">#REF!</definedName>
    <definedName name="lnk">[16]Sheet1!$A$2</definedName>
    <definedName name="loctype">'[2]other data'!$BN$2:$BN$6</definedName>
    <definedName name="M">[5]Sheet1!$EA$2:$EA$3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[17]Sheet1!$A$1:$C$65536</definedName>
    <definedName name="one">#REF!</definedName>
    <definedName name="ORDERTYPE">'[2]other data'!$AN$2:$AN$6</definedName>
    <definedName name="OTB">'[2]other data'!$R$2:$R$14</definedName>
    <definedName name="Outdoor">#REF!</definedName>
    <definedName name="PACK">[5]Sheet1!$EE$2:$EE$3</definedName>
    <definedName name="Pet_Care">#REF!</definedName>
    <definedName name="Pillow_Shams">#REF!</definedName>
    <definedName name="Pillowcases">#REF!</definedName>
    <definedName name="PkgFormat">[9]Info!$E$2:$E$49</definedName>
    <definedName name="PL">'[18]UNIQUE ATTR 2'!#REF!</definedName>
    <definedName name="po_type">'[2]other data'!$AU$2:$AU$11</definedName>
    <definedName name="PORT_IFF">[19]a!$A$10:$B$35</definedName>
    <definedName name="POtype">#REF!</definedName>
    <definedName name="Preticketed_Range">[3]Mapping!$H$2:$H$3</definedName>
    <definedName name="_xlnm.Print_Area">#REF!</definedName>
    <definedName name="PRINT_AREA_MI">#REF!</definedName>
    <definedName name="Prints">#REF!</definedName>
    <definedName name="PT">'[4]PT TABLE'!$A$4:$A$42</definedName>
    <definedName name="PW">'[18]UNIQUE ATTR 2'!#REF!</definedName>
    <definedName name="QSFOB">[20]Q1!$C$38</definedName>
    <definedName name="Quilts">#REF!</definedName>
    <definedName name="retailAK_O_YN_Range">[3]Mapping!$AR$2:$AR$3</definedName>
    <definedName name="retailCA_O_YN_Range">[3]Mapping!$AV$2:$AV$3</definedName>
    <definedName name="retailHA_O_YN_Range">[3]Mapping!$AX$2:$AX$3</definedName>
    <definedName name="retailPR_O_YN_Range">[3]Mapping!$AT$2:$AT$3</definedName>
    <definedName name="retailPR_o_YN_Rangee">[12]Mapping!$AL$2:$AL$3</definedName>
    <definedName name="retailUS_O_YN_Range">[3]Mapping!$AP$2:$AP$3</definedName>
    <definedName name="RN">'[4]RN_Item Disposition'!$A$12:$A$81</definedName>
    <definedName name="ROW">'[4]PT TABLE'!$A$1</definedName>
    <definedName name="runnum">'[2]other data'!$BI$2:$BI$18</definedName>
    <definedName name="sbm">#REF!</definedName>
    <definedName name="scalenum">'[2]other data'!$BG$2:$BG$18</definedName>
    <definedName name="Seasonal">#REF!</definedName>
    <definedName name="SellUnits_Range">[3]Mapping!$D$2:$D$53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_ID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UB">#REF!</definedName>
    <definedName name="subcat">#REF!</definedName>
    <definedName name="suggestedMessage_Range">[3]Mapping!$BB$2:$BB$3</definedName>
    <definedName name="SUPPLIER">'[2]vendor info'!$A$4:$A$400</definedName>
    <definedName name="suzi">[21]Sheet3!$A:$IV</definedName>
    <definedName name="suzie">#REF!</definedName>
    <definedName name="t">#REF!</definedName>
    <definedName name="TBJ">'[2]other data'!$AK$2:$AK$10</definedName>
    <definedName name="TERMS">'[2]other data'!$P$2:$P$7</definedName>
    <definedName name="three">[21]Sheet3!$A:$IV</definedName>
    <definedName name="TICKET">[2]tickets!$B$3:$B$27</definedName>
    <definedName name="ticket2">[2]tickets!$G$3:$G$27</definedName>
    <definedName name="TOTAL">#REF!</definedName>
    <definedName name="totals">#REF!</definedName>
    <definedName name="Towels_Bath_Sheets">#REF!</definedName>
    <definedName name="toys">#REF!</definedName>
    <definedName name="two">[21]Sheet2!$A:$IV</definedName>
    <definedName name="UDA3A">'[2]other data'!$AY$2:$AY$4</definedName>
    <definedName name="UDA3B">'[2]other data'!$AZ$2:$AZ$6</definedName>
    <definedName name="UNIT">[5]Sheet1!$EF$2:$EF$3</definedName>
    <definedName name="upc">#REF!</definedName>
    <definedName name="UPC1A">'[2]other data'!$BD$2:$BD$5</definedName>
    <definedName name="UPC2A">'[2]other data'!$BF$2:$BF$5</definedName>
    <definedName name="WAREHOUSE">'[2]other data'!$BL$2:$BL$24</definedName>
    <definedName name="WD">'[18]UNIQUE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[5]Sheet1!$EG$2:$EG$3</definedName>
    <definedName name="y">#REF!</definedName>
    <definedName name="YN">'[22]Page 1 Sales and Forecast'!$AA$2:$AA$3</definedName>
    <definedName name="YNE">'[2]other data'!$BB$2:$BB$5</definedName>
    <definedName name="YNES">'[2]other data'!$BR$2:$BR$6</definedName>
    <definedName name="z">#REF!</definedName>
    <definedName name="先说说">[23]Mapping!$D$2:$D$53</definedName>
  </definedNames>
  <calcPr calcId="152511" fullPrecision="0"/>
</workbook>
</file>

<file path=xl/calcChain.xml><?xml version="1.0" encoding="utf-8"?>
<calcChain xmlns="http://schemas.openxmlformats.org/spreadsheetml/2006/main">
  <c r="BR9" i="5" l="1"/>
  <c r="BQ9" i="5"/>
  <c r="BP9" i="5"/>
  <c r="BL9" i="5"/>
  <c r="BJ9" i="5"/>
  <c r="BD9" i="5"/>
  <c r="AQ9" i="5"/>
  <c r="AO9" i="5"/>
  <c r="AE9" i="5"/>
  <c r="AG9" i="5" s="1"/>
  <c r="AI9" i="5" s="1"/>
  <c r="T9" i="5"/>
  <c r="BR8" i="5"/>
  <c r="BQ8" i="5"/>
  <c r="BP8" i="5"/>
  <c r="BL8" i="5"/>
  <c r="BJ8" i="5"/>
  <c r="BD8" i="5"/>
  <c r="AQ8" i="5"/>
  <c r="AO8" i="5"/>
  <c r="AE8" i="5"/>
  <c r="AG8" i="5" s="1"/>
  <c r="AI8" i="5" s="1"/>
  <c r="T8" i="5"/>
  <c r="BR7" i="5"/>
  <c r="BQ7" i="5"/>
  <c r="BP7" i="5"/>
  <c r="BL7" i="5"/>
  <c r="BJ7" i="5"/>
  <c r="BD7" i="5"/>
  <c r="AQ7" i="5"/>
  <c r="AO7" i="5"/>
  <c r="AL7" i="5"/>
  <c r="AE7" i="5"/>
  <c r="AG7" i="5" s="1"/>
  <c r="AI7" i="5" s="1"/>
  <c r="AM7" i="5" s="1"/>
  <c r="BR6" i="5"/>
  <c r="BQ6" i="5"/>
  <c r="BP6" i="5"/>
  <c r="BL6" i="5"/>
  <c r="BJ6" i="5"/>
  <c r="BD6" i="5"/>
  <c r="BE6" i="5" s="1"/>
  <c r="AQ6" i="5"/>
  <c r="AO6" i="5"/>
  <c r="AL6" i="5"/>
  <c r="AE6" i="5"/>
  <c r="AG6" i="5" s="1"/>
  <c r="AI6" i="5" s="1"/>
  <c r="AM6" i="5" s="1"/>
  <c r="BR5" i="5"/>
  <c r="BQ5" i="5"/>
  <c r="BP5" i="5"/>
  <c r="BL5" i="5"/>
  <c r="BJ5" i="5"/>
  <c r="BD5" i="5"/>
  <c r="AQ5" i="5"/>
  <c r="AO5" i="5"/>
  <c r="AL5" i="5"/>
  <c r="AE5" i="5"/>
  <c r="AG5" i="5" s="1"/>
  <c r="AI5" i="5" s="1"/>
  <c r="AM5" i="5" s="1"/>
  <c r="BR4" i="5"/>
  <c r="BQ4" i="5"/>
  <c r="BP4" i="5"/>
  <c r="BL4" i="5"/>
  <c r="BJ4" i="5"/>
  <c r="BD4" i="5"/>
  <c r="AQ4" i="5"/>
  <c r="AO4" i="5"/>
  <c r="AL4" i="5"/>
  <c r="AE4" i="5"/>
  <c r="AG4" i="5" s="1"/>
  <c r="AI4" i="5" s="1"/>
  <c r="AM4" i="5" s="1"/>
  <c r="BR3" i="5"/>
  <c r="BQ3" i="5"/>
  <c r="BP3" i="5"/>
  <c r="BL3" i="5"/>
  <c r="BJ3" i="5"/>
  <c r="BD3" i="5"/>
  <c r="AQ3" i="5"/>
  <c r="AO3" i="5"/>
  <c r="AL3" i="5"/>
  <c r="AE3" i="5"/>
  <c r="AG3" i="5" s="1"/>
  <c r="AI3" i="5" s="1"/>
  <c r="AM3" i="5" s="1"/>
  <c r="BR2" i="5"/>
  <c r="BQ2" i="5"/>
  <c r="BP2" i="5"/>
  <c r="BL2" i="5"/>
  <c r="BJ2" i="5"/>
  <c r="BD2" i="5"/>
  <c r="AQ2" i="5"/>
  <c r="AO2" i="5"/>
  <c r="AL2" i="5"/>
  <c r="AE2" i="5"/>
  <c r="AG2" i="5" s="1"/>
  <c r="AI2" i="5" s="1"/>
  <c r="AM2" i="5" s="1"/>
  <c r="BE4" i="5" l="1"/>
  <c r="BF6" i="5"/>
  <c r="BE5" i="5"/>
  <c r="BF5" i="5"/>
  <c r="BG5" i="5" s="1"/>
  <c r="BE7" i="5"/>
  <c r="BF7" i="5" s="1"/>
  <c r="BE2" i="5"/>
  <c r="BF2" i="5" s="1"/>
  <c r="BE3" i="5"/>
  <c r="BF3" i="5" s="1"/>
  <c r="BE8" i="5"/>
  <c r="BE9" i="5"/>
  <c r="BG6" i="5"/>
  <c r="BO6" i="5"/>
  <c r="BF4" i="5"/>
  <c r="AL9" i="5"/>
  <c r="AM9" i="5" s="1"/>
  <c r="BF9" i="5" s="1"/>
  <c r="AL8" i="5"/>
  <c r="AM8" i="5" s="1"/>
  <c r="BO2" i="5" l="1"/>
  <c r="BG2" i="5"/>
  <c r="BO5" i="5"/>
  <c r="BO3" i="5"/>
  <c r="BG3" i="5"/>
  <c r="BF8" i="5"/>
  <c r="BG8" i="5" s="1"/>
  <c r="BG9" i="5"/>
  <c r="BO9" i="5"/>
  <c r="BG4" i="5"/>
  <c r="BO4" i="5"/>
  <c r="BO7" i="5"/>
  <c r="BG7" i="5"/>
  <c r="BO8" i="5" l="1"/>
</calcChain>
</file>

<file path=xl/comments1.xml><?xml version="1.0" encoding="utf-8"?>
<comments xmlns="http://schemas.openxmlformats.org/spreadsheetml/2006/main">
  <authors>
    <author>heather.zhu@jlahome.com</author>
    <author>Heather Zhu</author>
  </authors>
  <commentLis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Price]*[Rebate %]</t>
        </r>
      </text>
    </comment>
    <comment ref="AV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AY1" authorId="0" shapeId="0">
      <text>
        <r>
          <rPr>
            <sz val="11"/>
            <rFont val="Calibri"/>
            <family val="2"/>
          </rPr>
          <t>[JLA Domestic Price]*[Load 2 %]</t>
        </r>
      </text>
    </comment>
    <comment ref="BB1" authorId="0" shapeId="0">
      <text>
        <r>
          <rPr>
            <sz val="11"/>
            <rFont val="Calibri"/>
            <family val="2"/>
          </rPr>
          <t>[JLA Domestic Price]*[Load 3 %]</t>
        </r>
      </text>
    </comment>
    <comment ref="BD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BE1" authorId="0" shapeId="0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F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G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J1" authorId="1" shapeId="0">
      <text>
        <r>
          <rPr>
            <sz val="9"/>
            <rFont val="Tahoma"/>
            <family val="2"/>
          </rPr>
          <t>[JLA Domestic Price (USD)]*[CAD Exchange Rate]</t>
        </r>
      </text>
    </comment>
    <comment ref="BL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O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P1" authorId="0" shapeId="0">
      <text>
        <r>
          <rPr>
            <sz val="11"/>
            <rFont val="Calibri"/>
            <family val="2"/>
          </rPr>
          <t>[JLA Domestic Price]*[Total Quantity]</t>
        </r>
      </text>
    </comment>
    <comment ref="BQ1" authorId="0" shapeId="0">
      <text>
        <r>
          <rPr>
            <sz val="11"/>
            <rFont val="Calibri"/>
            <family val="2"/>
          </rPr>
          <t>[Suggested Retail price]*[Total Quantity]</t>
        </r>
      </text>
    </comment>
    <comment ref="BR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<sst xmlns="http://schemas.openxmlformats.org/spreadsheetml/2006/main" count="197" uniqueCount="123">
  <si>
    <t>Color</t>
  </si>
  <si>
    <t>Brand</t>
  </si>
  <si>
    <t>Packaging</t>
  </si>
  <si>
    <t xml:space="preserve">LD1496-BK   </t>
  </si>
  <si>
    <t xml:space="preserve">Aluminum Shower Caddy with Soap Dish ;Finished Powder Coating with Matte Black </t>
  </si>
  <si>
    <t xml:space="preserve">Matte Black </t>
  </si>
  <si>
    <t xml:space="preserve">Materials : Aluminum </t>
  </si>
  <si>
    <t xml:space="preserve">LD1494 </t>
  </si>
  <si>
    <t xml:space="preserve">Aluminum Shower Caddy with Soap Dish ;Finished: Aluminum COLOR  </t>
  </si>
  <si>
    <t xml:space="preserve">Aluminum COLOR
</t>
  </si>
  <si>
    <t xml:space="preserve">LD3541      </t>
  </si>
  <si>
    <t xml:space="preserve">Aluminum   Combo Basket with 2 pcs  adhesive Hooks </t>
  </si>
  <si>
    <t>Aluminum COLOR</t>
  </si>
  <si>
    <t xml:space="preserve">Materials : Aluminum Adhesive Hooks "PVC </t>
  </si>
  <si>
    <t>Black</t>
  </si>
  <si>
    <t xml:space="preserve">LD3538 </t>
  </si>
  <si>
    <t xml:space="preserve">Aluminum   Oval  Basket with 2 pcs  adhesive Hooks ;Finsihed : Aluminum Color </t>
  </si>
  <si>
    <t>Laura Ashley</t>
  </si>
  <si>
    <t>N Natori</t>
  </si>
  <si>
    <t xml:space="preserve">LD260208-SN </t>
  </si>
  <si>
    <r>
      <rPr>
        <sz val="11"/>
        <rFont val="Calibri"/>
        <family val="2"/>
      </rPr>
      <t>4 Tiers  Tension Pole Caddies  included soap dish (Matte Black )</t>
    </r>
    <r>
      <rPr>
        <b/>
        <sz val="11"/>
        <color rgb="FFFF0000"/>
        <rFont val="Calibri"/>
        <family val="2"/>
      </rPr>
      <t>Assmelby by Anti-slip buckle</t>
    </r>
    <r>
      <rPr>
        <sz val="11"/>
        <color rgb="FFFF0000"/>
        <rFont val="Calibri"/>
        <family val="2"/>
      </rPr>
      <t xml:space="preserve"> </t>
    </r>
  </si>
  <si>
    <t xml:space="preserve">Stain Nickel  </t>
  </si>
  <si>
    <t xml:space="preserve">Materials : Round Wire D 4/2.5mm; Flat  Steel : 1.5*1.0MM </t>
  </si>
  <si>
    <t>LD260209-BK</t>
  </si>
  <si>
    <r>
      <rPr>
        <sz val="11"/>
        <rFont val="Calibri"/>
        <family val="2"/>
      </rPr>
      <t xml:space="preserve">4 Tiers  Tension Pole Caddies  included </t>
    </r>
    <r>
      <rPr>
        <sz val="11"/>
        <color rgb="FFFF0000"/>
        <rFont val="Calibri"/>
        <family val="2"/>
      </rPr>
      <t xml:space="preserve">metal tray soap dish </t>
    </r>
    <r>
      <rPr>
        <sz val="11"/>
        <rFont val="Calibri"/>
        <family val="2"/>
      </rPr>
      <t xml:space="preserve">(Matte Black ) </t>
    </r>
    <r>
      <rPr>
        <sz val="11"/>
        <color rgb="FFFF0000"/>
        <rFont val="Calibri"/>
        <family val="2"/>
      </rPr>
      <t>Assmelby by Anti-slip buckle</t>
    </r>
  </si>
  <si>
    <t xml:space="preserve">Matte black </t>
  </si>
  <si>
    <t>Bath Hardware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</si>
  <si>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</si>
  <si>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</si>
  <si>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</si>
  <si>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</si>
  <si>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</si>
  <si>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</si>
  <si>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</si>
  <si>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</si>
  <si>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</si>
  <si>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</si>
  <si>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</si>
  <si>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Customer Item#</t>
  </si>
  <si>
    <t>Additional Customer Item#</t>
  </si>
  <si>
    <t>Item No.</t>
  </si>
  <si>
    <t>UPC</t>
  </si>
  <si>
    <t>Unit of Measure</t>
  </si>
  <si>
    <t>UCCPM Price</t>
  </si>
  <si>
    <t>FOB Cost $ (Value)</t>
  </si>
  <si>
    <t>Package Type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</si>
  <si>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</si>
  <si>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</si>
  <si>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</si>
  <si>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</si>
  <si>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</si>
  <si>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</si>
  <si>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</si>
  <si>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</si>
  <si>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</si>
  <si>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</si>
  <si>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</si>
  <si>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</si>
  <si>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</si>
  <si>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</si>
  <si>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</si>
  <si>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</si>
  <si>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</si>
  <si>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</si>
  <si>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</si>
  <si>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</si>
  <si>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</si>
  <si>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</si>
  <si>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</si>
  <si>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</si>
  <si>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</si>
  <si>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</si>
  <si>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</si>
  <si>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</si>
  <si>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</si>
  <si>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</si>
  <si>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</si>
  <si>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</si>
  <si>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Warehouse Charge %</t>
  </si>
  <si>
    <t>Warehouse Charge $</t>
  </si>
  <si>
    <t>Total Load $</t>
  </si>
  <si>
    <t>LDP Cost with Load $</t>
  </si>
  <si>
    <t>JLA LDP MU%</t>
  </si>
  <si>
    <t>JLA Domestic Price (USD)</t>
  </si>
  <si>
    <t>CAD Exchange Rate</t>
  </si>
  <si>
    <t>Canada Warehouse Quote (CAD)</t>
  </si>
  <si>
    <t>Suggested Retail Price</t>
  </si>
  <si>
    <t>Retail Markup %</t>
  </si>
  <si>
    <t>Additional Customer Price</t>
  </si>
  <si>
    <t>Total Quantity</t>
  </si>
  <si>
    <t>Total Cost</t>
  </si>
  <si>
    <t>Total Sales</t>
  </si>
  <si>
    <t>Retailer Selling Price Total</t>
  </si>
  <si>
    <t>Master Carton CBM</t>
  </si>
  <si>
    <t>Master Carton Weight (kg)</t>
  </si>
  <si>
    <t>Martha Stewart</t>
  </si>
  <si>
    <t>Martha Stewart (Bath) 5%</t>
  </si>
  <si>
    <t>Piece</t>
  </si>
  <si>
    <t>Normal</t>
  </si>
  <si>
    <t xml:space="preserve">Leeda  </t>
  </si>
  <si>
    <t>Laura Ashley 4%</t>
  </si>
  <si>
    <t>N Natori 5%</t>
  </si>
  <si>
    <r>
      <rPr>
        <sz val="11"/>
        <rFont val="Calibri"/>
        <family val="2"/>
      </rPr>
      <t>0</t>
    </r>
    <r>
      <rPr>
        <sz val="11"/>
        <rFont val="Calibri"/>
        <family val="2"/>
      </rPr>
      <t>22164801163</t>
    </r>
    <phoneticPr fontId="14" type="noConversion"/>
  </si>
  <si>
    <r>
      <rPr>
        <sz val="11"/>
        <rFont val="Calibri"/>
        <family val="2"/>
      </rPr>
      <t>0</t>
    </r>
    <r>
      <rPr>
        <sz val="11"/>
        <rFont val="Calibri"/>
        <family val="2"/>
      </rPr>
      <t>22164801170</t>
    </r>
    <phoneticPr fontId="14" type="noConversion"/>
  </si>
  <si>
    <t>022164801187</t>
    <phoneticPr fontId="14" type="noConversion"/>
  </si>
  <si>
    <t>022164801194</t>
    <phoneticPr fontId="14" type="noConversion"/>
  </si>
  <si>
    <t>022164801200</t>
    <phoneticPr fontId="14" type="noConversion"/>
  </si>
  <si>
    <t>022164801217</t>
    <phoneticPr fontId="14" type="noConversion"/>
  </si>
  <si>
    <t>022164801224</t>
    <phoneticPr fontId="13" type="noConversion"/>
  </si>
  <si>
    <t>022164801231</t>
    <phoneticPr fontId="13" type="noConversion"/>
  </si>
  <si>
    <t>MT76-0954CA</t>
    <phoneticPr fontId="14" type="noConversion"/>
  </si>
  <si>
    <t>MT76-0955CA</t>
    <phoneticPr fontId="13" type="noConversion"/>
  </si>
  <si>
    <t>LA76-0615CA</t>
    <phoneticPr fontId="14" type="noConversion"/>
  </si>
  <si>
    <t>LA76-0616CA</t>
    <phoneticPr fontId="13" type="noConversion"/>
  </si>
  <si>
    <t>LA76-0617CA</t>
    <phoneticPr fontId="13" type="noConversion"/>
  </si>
  <si>
    <t>LA76-0618CA</t>
    <phoneticPr fontId="13" type="noConversion"/>
  </si>
  <si>
    <r>
      <t>NN76-0472</t>
    </r>
    <r>
      <rPr>
        <sz val="11"/>
        <rFont val="Calibri"/>
        <family val="2"/>
      </rPr>
      <t>CA</t>
    </r>
    <phoneticPr fontId="13" type="noConversion"/>
  </si>
  <si>
    <r>
      <t>NN76-0473</t>
    </r>
    <r>
      <rPr>
        <sz val="11"/>
        <rFont val="Calibri"/>
        <family val="2"/>
      </rPr>
      <t>CA</t>
    </r>
    <phoneticPr fontId="13" type="noConversion"/>
  </si>
  <si>
    <t>3924.90.0010</t>
    <phoneticPr fontId="13" type="noConversion"/>
  </si>
  <si>
    <r>
      <t>W11</t>
    </r>
    <r>
      <rPr>
        <sz val="11"/>
        <rFont val="Calibri"/>
        <family val="2"/>
      </rPr>
      <t>x</t>
    </r>
    <r>
      <rPr>
        <sz val="11"/>
        <rFont val="Calibri"/>
        <charset val="134"/>
      </rPr>
      <t>D4.72</t>
    </r>
    <r>
      <rPr>
        <sz val="11"/>
        <rFont val="Calibri"/>
        <family val="2"/>
      </rPr>
      <t>x</t>
    </r>
    <r>
      <rPr>
        <sz val="11"/>
        <rFont val="Calibri"/>
        <charset val="134"/>
      </rPr>
      <t xml:space="preserve">H24
</t>
    </r>
    <phoneticPr fontId="13" type="noConversion"/>
  </si>
  <si>
    <r>
      <t>12.4</t>
    </r>
    <r>
      <rPr>
        <sz val="11"/>
        <rFont val="Calibri"/>
        <family val="2"/>
      </rPr>
      <t>x</t>
    </r>
    <r>
      <rPr>
        <sz val="11"/>
        <rFont val="Calibri"/>
        <charset val="134"/>
      </rPr>
      <t>5.11</t>
    </r>
    <r>
      <rPr>
        <sz val="11"/>
        <rFont val="Calibri"/>
        <family val="2"/>
      </rPr>
      <t>x</t>
    </r>
    <r>
      <rPr>
        <sz val="11"/>
        <rFont val="Calibri"/>
        <charset val="134"/>
      </rPr>
      <t>5.11</t>
    </r>
    <phoneticPr fontId="13" type="noConversion"/>
  </si>
  <si>
    <r>
      <t>11.41</t>
    </r>
    <r>
      <rPr>
        <sz val="11"/>
        <rFont val="Calibri"/>
        <family val="2"/>
      </rPr>
      <t>x</t>
    </r>
    <r>
      <rPr>
        <sz val="11"/>
        <rFont val="Calibri"/>
        <charset val="134"/>
      </rPr>
      <t>5.11</t>
    </r>
    <r>
      <rPr>
        <sz val="11"/>
        <rFont val="Calibri"/>
        <family val="2"/>
      </rPr>
      <t>x</t>
    </r>
    <r>
      <rPr>
        <sz val="11"/>
        <rFont val="Calibri"/>
        <charset val="134"/>
      </rPr>
      <t>5.11</t>
    </r>
    <phoneticPr fontId="13" type="noConversion"/>
  </si>
  <si>
    <r>
      <t xml:space="preserve"> 9.8</t>
    </r>
    <r>
      <rPr>
        <sz val="11"/>
        <rFont val="Calibri"/>
        <family val="2"/>
      </rPr>
      <t>x</t>
    </r>
    <r>
      <rPr>
        <sz val="11"/>
        <rFont val="Calibri"/>
        <charset val="134"/>
      </rPr>
      <t>7.48</t>
    </r>
    <r>
      <rPr>
        <sz val="11"/>
        <rFont val="Calibri"/>
        <family val="2"/>
      </rPr>
      <t>x</t>
    </r>
    <r>
      <rPr>
        <sz val="11"/>
        <rFont val="Calibri"/>
        <charset val="134"/>
      </rPr>
      <t>96.06</t>
    </r>
    <r>
      <rPr>
        <sz val="11"/>
        <rFont val="Calibri"/>
        <family val="2"/>
      </rPr>
      <t>-</t>
    </r>
    <r>
      <rPr>
        <sz val="11"/>
        <rFont val="Calibri"/>
        <charset val="134"/>
      </rPr>
      <t>108.26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</si>
</sst>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26" formatCode="\$#,##0.00_);[Red]\(\$#,##0.00\)"/>
    <numFmt numFmtId="176" formatCode="_(* #,##0.00_);_(* \(#,##0.00\);_(* &quot;-&quot;??_);_(@_)"/>
    <numFmt numFmtId="177" formatCode="_([$$-409]* #,##0.00_);_([$$-409]* \(#,##0.00\);_([$$-409]* &quot;-&quot;??_);_(@_)"/>
    <numFmt numFmtId="178" formatCode="&quot;$&quot;#,##0.00"/>
    <numFmt numFmtId="182" formatCode="0.0_);[Red]\(0.0\)"/>
    <numFmt numFmtId="188" formatCode="0.0%"/>
    <numFmt numFmtId="189" formatCode="0.0"/>
    <numFmt numFmtId="190" formatCode="0.000"/>
  </numFmts>
  <fonts count="15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theme="1"/>
      <name val="等线"/>
      <charset val="134"/>
      <scheme val="minor"/>
    </font>
    <font>
      <b/>
      <sz val="11"/>
      <color indexed="12"/>
      <name val="Calibri"/>
      <family val="2"/>
    </font>
    <font>
      <sz val="12"/>
      <name val="宋体"/>
      <family val="3"/>
      <charset val="134"/>
    </font>
    <font>
      <sz val="9"/>
      <name val="Tahoma"/>
      <family val="2"/>
    </font>
    <font>
      <sz val="11"/>
      <name val="Calibri"/>
      <family val="2"/>
    </font>
    <font>
      <sz val="9"/>
      <name val="Calibri"/>
      <family val="2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3">
    <xf numFmtId="177" fontId="0" fillId="0" borderId="0"/>
    <xf numFmtId="177" fontId="2" fillId="0" borderId="0" applyProtection="0"/>
    <xf numFmtId="177" fontId="2" fillId="0" borderId="0" applyProtection="0"/>
    <xf numFmtId="176" fontId="10" fillId="0" borderId="0" applyFont="0" applyFill="0" applyBorder="0" applyAlignment="0" applyProtection="0"/>
    <xf numFmtId="177" fontId="8" fillId="0" borderId="0">
      <alignment vertical="center"/>
    </xf>
    <xf numFmtId="177" fontId="8" fillId="0" borderId="0">
      <alignment vertical="center"/>
    </xf>
    <xf numFmtId="177" fontId="12" fillId="0" borderId="0"/>
    <xf numFmtId="177" fontId="2" fillId="0" borderId="0"/>
    <xf numFmtId="177" fontId="10" fillId="0" borderId="0"/>
    <xf numFmtId="177" fontId="10" fillId="0" borderId="0"/>
    <xf numFmtId="177" fontId="8" fillId="0" borderId="0">
      <alignment vertical="center"/>
    </xf>
    <xf numFmtId="177" fontId="8" fillId="0" borderId="0">
      <alignment vertical="center"/>
    </xf>
    <xf numFmtId="177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6" fillId="0" borderId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177" fontId="10" fillId="0" borderId="0"/>
    <xf numFmtId="177" fontId="10" fillId="0" borderId="0"/>
    <xf numFmtId="177" fontId="2" fillId="0" borderId="0"/>
    <xf numFmtId="177" fontId="12" fillId="0" borderId="0"/>
  </cellStyleXfs>
  <cellXfs count="91">
    <xf numFmtId="177" fontId="0" fillId="0" borderId="0" xfId="0"/>
    <xf numFmtId="177" fontId="0" fillId="0" borderId="0" xfId="0" applyFont="1" applyAlignment="1">
      <alignment wrapText="1"/>
    </xf>
    <xf numFmtId="177" fontId="0" fillId="0" borderId="0" xfId="0" applyAlignment="1">
      <alignment wrapText="1"/>
    </xf>
    <xf numFmtId="177" fontId="0" fillId="0" borderId="2" xfId="8" applyFont="1" applyBorder="1" applyAlignment="1">
      <alignment horizontal="center"/>
    </xf>
    <xf numFmtId="177" fontId="0" fillId="0" borderId="2" xfId="9" applyFont="1" applyBorder="1" applyAlignment="1">
      <alignment horizontal="center"/>
    </xf>
    <xf numFmtId="177" fontId="0" fillId="0" borderId="0" xfId="0" applyFont="1" applyAlignment="1">
      <alignment horizontal="center"/>
    </xf>
    <xf numFmtId="177" fontId="0" fillId="0" borderId="0" xfId="0" applyFont="1" applyAlignment="1">
      <alignment horizontal="center" wrapText="1"/>
    </xf>
    <xf numFmtId="177" fontId="0" fillId="0" borderId="0" xfId="0" applyAlignment="1">
      <alignment horizontal="center" wrapText="1"/>
    </xf>
    <xf numFmtId="177" fontId="12" fillId="0" borderId="0" xfId="6" applyAlignment="1">
      <alignment wrapText="1"/>
    </xf>
    <xf numFmtId="178" fontId="0" fillId="0" borderId="0" xfId="0" applyNumberFormat="1" applyAlignment="1">
      <alignment wrapText="1"/>
    </xf>
    <xf numFmtId="18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90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1" fillId="0" borderId="2" xfId="0" applyFont="1" applyBorder="1" applyAlignment="1">
      <alignment horizontal="center" wrapText="1"/>
    </xf>
    <xf numFmtId="177" fontId="1" fillId="6" borderId="2" xfId="0" applyFont="1" applyFill="1" applyBorder="1" applyAlignment="1">
      <alignment horizontal="center" wrapText="1"/>
    </xf>
    <xf numFmtId="177" fontId="3" fillId="6" borderId="2" xfId="0" applyFont="1" applyFill="1" applyBorder="1" applyAlignment="1">
      <alignment horizontal="center" wrapText="1"/>
    </xf>
    <xf numFmtId="177" fontId="3" fillId="3" borderId="2" xfId="0" applyFont="1" applyFill="1" applyBorder="1" applyAlignment="1">
      <alignment horizontal="center" wrapText="1"/>
    </xf>
    <xf numFmtId="177" fontId="1" fillId="3" borderId="2" xfId="0" applyFont="1" applyFill="1" applyBorder="1" applyAlignment="1">
      <alignment horizontal="center" wrapText="1"/>
    </xf>
    <xf numFmtId="177" fontId="1" fillId="3" borderId="2" xfId="6" applyFont="1" applyFill="1" applyBorder="1" applyAlignment="1">
      <alignment horizontal="center" wrapText="1"/>
    </xf>
    <xf numFmtId="178" fontId="1" fillId="5" borderId="2" xfId="0" applyNumberFormat="1" applyFont="1" applyFill="1" applyBorder="1" applyAlignment="1">
      <alignment horizontal="center" wrapText="1"/>
    </xf>
    <xf numFmtId="178" fontId="1" fillId="7" borderId="4" xfId="0" applyNumberFormat="1" applyFont="1" applyFill="1" applyBorder="1" applyAlignment="1">
      <alignment horizontal="center" wrapText="1"/>
    </xf>
    <xf numFmtId="177" fontId="3" fillId="0" borderId="2" xfId="0" applyFont="1" applyBorder="1" applyAlignment="1">
      <alignment horizontal="center" wrapText="1"/>
    </xf>
    <xf numFmtId="189" fontId="1" fillId="0" borderId="2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  <xf numFmtId="1" fontId="1" fillId="0" borderId="2" xfId="0" applyNumberFormat="1" applyFont="1" applyBorder="1" applyAlignment="1">
      <alignment horizontal="center" wrapText="1"/>
    </xf>
    <xf numFmtId="190" fontId="9" fillId="0" borderId="2" xfId="7" applyNumberFormat="1" applyFont="1" applyBorder="1" applyAlignment="1">
      <alignment wrapText="1"/>
    </xf>
    <xf numFmtId="2" fontId="1" fillId="0" borderId="2" xfId="7" applyNumberFormat="1" applyFont="1" applyBorder="1" applyAlignment="1">
      <alignment wrapText="1"/>
    </xf>
    <xf numFmtId="1" fontId="9" fillId="0" borderId="2" xfId="7" applyNumberFormat="1" applyFont="1" applyBorder="1" applyAlignment="1">
      <alignment wrapText="1"/>
    </xf>
    <xf numFmtId="178" fontId="9" fillId="0" borderId="2" xfId="7" applyNumberFormat="1" applyFont="1" applyBorder="1" applyAlignment="1">
      <alignment wrapText="1"/>
    </xf>
    <xf numFmtId="10" fontId="1" fillId="0" borderId="2" xfId="0" applyNumberFormat="1" applyFont="1" applyBorder="1" applyAlignment="1">
      <alignment horizontal="center" wrapText="1"/>
    </xf>
    <xf numFmtId="178" fontId="9" fillId="3" borderId="2" xfId="7" applyNumberFormat="1" applyFont="1" applyFill="1" applyBorder="1" applyAlignment="1">
      <alignment wrapText="1"/>
    </xf>
    <xf numFmtId="178" fontId="1" fillId="0" borderId="2" xfId="7" applyNumberFormat="1" applyFont="1" applyBorder="1" applyAlignment="1">
      <alignment wrapText="1"/>
    </xf>
    <xf numFmtId="178" fontId="9" fillId="2" borderId="2" xfId="7" applyNumberFormat="1" applyFont="1" applyFill="1" applyBorder="1" applyAlignment="1">
      <alignment wrapText="1"/>
    </xf>
    <xf numFmtId="10" fontId="9" fillId="2" borderId="2" xfId="7" applyNumberFormat="1" applyFont="1" applyFill="1" applyBorder="1" applyAlignment="1">
      <alignment wrapText="1"/>
    </xf>
    <xf numFmtId="178" fontId="1" fillId="2" borderId="2" xfId="0" applyNumberFormat="1" applyFont="1" applyFill="1" applyBorder="1" applyAlignment="1">
      <alignment horizontal="center" wrapText="1"/>
    </xf>
    <xf numFmtId="178" fontId="1" fillId="8" borderId="2" xfId="7" applyNumberFormat="1" applyFont="1" applyFill="1" applyBorder="1" applyAlignment="1">
      <alignment wrapText="1"/>
    </xf>
    <xf numFmtId="178" fontId="9" fillId="9" borderId="2" xfId="7" applyNumberFormat="1" applyFont="1" applyFill="1" applyBorder="1" applyAlignment="1">
      <alignment wrapText="1"/>
    </xf>
    <xf numFmtId="178" fontId="1" fillId="2" borderId="4" xfId="7" applyNumberFormat="1" applyFont="1" applyFill="1" applyBorder="1" applyAlignment="1">
      <alignment wrapText="1"/>
    </xf>
    <xf numFmtId="2" fontId="9" fillId="0" borderId="2" xfId="7" applyNumberFormat="1" applyFont="1" applyBorder="1" applyAlignment="1">
      <alignment wrapText="1"/>
    </xf>
    <xf numFmtId="2" fontId="1" fillId="0" borderId="2" xfId="0" applyNumberFormat="1" applyFont="1" applyBorder="1" applyAlignment="1">
      <alignment wrapText="1"/>
    </xf>
    <xf numFmtId="177" fontId="0" fillId="0" borderId="2" xfId="0" applyFont="1" applyBorder="1" applyAlignment="1">
      <alignment horizontal="center"/>
    </xf>
    <xf numFmtId="177" fontId="0" fillId="0" borderId="2" xfId="29" applyFont="1" applyBorder="1" applyAlignment="1">
      <alignment horizontal="center" wrapText="1"/>
    </xf>
    <xf numFmtId="177" fontId="0" fillId="2" borderId="2" xfId="29" applyFont="1" applyFill="1" applyBorder="1" applyAlignment="1">
      <alignment horizontal="center" wrapText="1"/>
    </xf>
    <xf numFmtId="177" fontId="0" fillId="0" borderId="2" xfId="8" applyFont="1" applyBorder="1" applyAlignment="1">
      <alignment horizontal="center" wrapText="1"/>
    </xf>
    <xf numFmtId="177" fontId="0" fillId="0" borderId="3" xfId="29" applyFont="1" applyBorder="1" applyAlignment="1">
      <alignment horizontal="center" wrapText="1"/>
    </xf>
    <xf numFmtId="177" fontId="0" fillId="0" borderId="2" xfId="0" applyFont="1" applyBorder="1" applyAlignment="1">
      <alignment horizontal="center" wrapText="1"/>
    </xf>
    <xf numFmtId="178" fontId="0" fillId="0" borderId="2" xfId="0" applyNumberFormat="1" applyFont="1" applyBorder="1" applyAlignment="1">
      <alignment horizontal="center"/>
    </xf>
    <xf numFmtId="26" fontId="7" fillId="3" borderId="2" xfId="24" applyNumberFormat="1" applyFont="1" applyFill="1" applyBorder="1" applyAlignment="1">
      <alignment horizontal="center" wrapText="1"/>
    </xf>
    <xf numFmtId="182" fontId="0" fillId="0" borderId="2" xfId="24" applyNumberFormat="1" applyFont="1" applyBorder="1" applyAlignment="1">
      <alignment horizontal="center"/>
    </xf>
    <xf numFmtId="189" fontId="0" fillId="0" borderId="0" xfId="0" applyNumberFormat="1" applyFont="1" applyAlignment="1">
      <alignment horizontal="center" wrapText="1"/>
    </xf>
    <xf numFmtId="177" fontId="0" fillId="0" borderId="2" xfId="24" applyFont="1" applyBorder="1" applyAlignment="1">
      <alignment horizontal="center" shrinkToFit="1"/>
    </xf>
    <xf numFmtId="190" fontId="0" fillId="10" borderId="2" xfId="0" applyNumberFormat="1" applyFont="1" applyFill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" fontId="0" fillId="10" borderId="2" xfId="0" applyNumberFormat="1" applyFont="1" applyFill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178" fontId="0" fillId="10" borderId="2" xfId="0" applyNumberFormat="1" applyFont="1" applyFill="1" applyBorder="1" applyAlignment="1">
      <alignment horizontal="center"/>
    </xf>
    <xf numFmtId="177" fontId="5" fillId="0" borderId="2" xfId="10" applyFont="1" applyBorder="1" applyAlignment="1">
      <alignment horizontal="center"/>
    </xf>
    <xf numFmtId="10" fontId="5" fillId="0" borderId="2" xfId="13" applyNumberFormat="1" applyFont="1" applyBorder="1" applyAlignment="1">
      <alignment horizontal="center"/>
    </xf>
    <xf numFmtId="10" fontId="0" fillId="0" borderId="2" xfId="0" applyNumberFormat="1" applyFont="1" applyBorder="1" applyAlignment="1">
      <alignment horizontal="center"/>
    </xf>
    <xf numFmtId="10" fontId="0" fillId="10" borderId="2" xfId="14" applyNumberFormat="1" applyFont="1" applyFill="1" applyBorder="1" applyAlignment="1">
      <alignment horizontal="center"/>
    </xf>
    <xf numFmtId="178" fontId="0" fillId="3" borderId="2" xfId="0" applyNumberFormat="1" applyFont="1" applyFill="1" applyBorder="1" applyAlignment="1">
      <alignment horizontal="center"/>
    </xf>
    <xf numFmtId="2" fontId="5" fillId="4" borderId="2" xfId="17" applyNumberFormat="1" applyFont="1" applyFill="1" applyBorder="1" applyAlignment="1">
      <alignment horizontal="center" wrapText="1"/>
    </xf>
    <xf numFmtId="178" fontId="0" fillId="3" borderId="2" xfId="17" applyNumberFormat="1" applyFont="1" applyFill="1" applyBorder="1" applyAlignment="1">
      <alignment horizontal="center" wrapText="1"/>
    </xf>
    <xf numFmtId="178" fontId="0" fillId="0" borderId="2" xfId="8" applyNumberFormat="1" applyFont="1" applyBorder="1" applyAlignment="1">
      <alignment horizontal="center"/>
    </xf>
    <xf numFmtId="178" fontId="0" fillId="0" borderId="2" xfId="0" applyNumberFormat="1" applyFont="1" applyBorder="1" applyAlignment="1">
      <alignment horizontal="center" wrapText="1"/>
    </xf>
    <xf numFmtId="2" fontId="0" fillId="10" borderId="2" xfId="0" applyNumberFormat="1" applyFont="1" applyFill="1" applyBorder="1" applyAlignment="1">
      <alignment horizontal="center"/>
    </xf>
    <xf numFmtId="177" fontId="6" fillId="0" borderId="2" xfId="24" applyFont="1" applyBorder="1" applyAlignment="1">
      <alignment horizontal="center" wrapText="1"/>
    </xf>
    <xf numFmtId="177" fontId="7" fillId="0" borderId="3" xfId="29" applyFont="1" applyBorder="1" applyAlignment="1">
      <alignment horizontal="center" wrapText="1"/>
    </xf>
    <xf numFmtId="182" fontId="0" fillId="0" borderId="2" xfId="10" applyNumberFormat="1" applyFont="1" applyBorder="1" applyAlignment="1">
      <alignment horizontal="center"/>
    </xf>
    <xf numFmtId="10" fontId="0" fillId="0" borderId="2" xfId="0" applyNumberFormat="1" applyFont="1" applyBorder="1" applyAlignment="1">
      <alignment horizontal="center" wrapText="1"/>
    </xf>
    <xf numFmtId="178" fontId="0" fillId="10" borderId="2" xfId="0" applyNumberFormat="1" applyFont="1" applyFill="1" applyBorder="1" applyAlignment="1">
      <alignment horizontal="center" wrapText="1"/>
    </xf>
    <xf numFmtId="178" fontId="0" fillId="3" borderId="2" xfId="0" applyNumberFormat="1" applyFont="1" applyFill="1" applyBorder="1" applyAlignment="1">
      <alignment horizontal="center" wrapText="1"/>
    </xf>
    <xf numFmtId="10" fontId="0" fillId="10" borderId="2" xfId="14" applyNumberFormat="1" applyFont="1" applyFill="1" applyBorder="1" applyAlignment="1">
      <alignment horizontal="center" wrapText="1"/>
    </xf>
    <xf numFmtId="2" fontId="0" fillId="0" borderId="2" xfId="0" applyNumberFormat="1" applyFont="1" applyBorder="1" applyAlignment="1">
      <alignment horizontal="center" wrapText="1"/>
    </xf>
    <xf numFmtId="177" fontId="7" fillId="0" borderId="1" xfId="30" applyFont="1" applyBorder="1" applyAlignment="1">
      <alignment horizontal="center" wrapText="1"/>
    </xf>
    <xf numFmtId="177" fontId="0" fillId="0" borderId="2" xfId="10" applyFont="1" applyBorder="1" applyAlignment="1">
      <alignment horizontal="center" wrapText="1"/>
    </xf>
    <xf numFmtId="177" fontId="0" fillId="0" borderId="2" xfId="30" applyFont="1" applyBorder="1" applyAlignment="1">
      <alignment horizontal="center" wrapText="1"/>
    </xf>
    <xf numFmtId="177" fontId="0" fillId="0" borderId="2" xfId="9" applyFont="1" applyBorder="1" applyAlignment="1">
      <alignment horizontal="center" wrapText="1"/>
    </xf>
    <xf numFmtId="188" fontId="5" fillId="0" borderId="2" xfId="13" applyNumberFormat="1" applyFont="1" applyBorder="1" applyAlignment="1">
      <alignment horizontal="center"/>
    </xf>
    <xf numFmtId="177" fontId="1" fillId="3" borderId="2" xfId="8" applyFont="1" applyFill="1" applyBorder="1" applyAlignment="1">
      <alignment horizontal="center"/>
    </xf>
    <xf numFmtId="178" fontId="1" fillId="0" borderId="2" xfId="8" applyNumberFormat="1" applyFont="1" applyBorder="1" applyAlignment="1">
      <alignment horizontal="center"/>
    </xf>
    <xf numFmtId="177" fontId="2" fillId="3" borderId="2" xfId="0" applyFont="1" applyFill="1" applyBorder="1"/>
    <xf numFmtId="177" fontId="2" fillId="7" borderId="2" xfId="0" applyFont="1" applyFill="1" applyBorder="1"/>
    <xf numFmtId="177" fontId="12" fillId="3" borderId="2" xfId="0" quotePrefix="1" applyFont="1" applyFill="1" applyBorder="1" applyAlignment="1">
      <alignment horizontal="center" wrapText="1"/>
    </xf>
    <xf numFmtId="0" fontId="0" fillId="0" borderId="2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 wrapText="1"/>
    </xf>
    <xf numFmtId="177" fontId="12" fillId="3" borderId="2" xfId="0" applyFont="1" applyFill="1" applyBorder="1" applyAlignment="1">
      <alignment horizontal="center" wrapText="1"/>
    </xf>
    <xf numFmtId="177" fontId="12" fillId="0" borderId="2" xfId="29" applyFont="1" applyBorder="1" applyAlignment="1">
      <alignment horizontal="center" wrapText="1"/>
    </xf>
    <xf numFmtId="177" fontId="12" fillId="0" borderId="2" xfId="30" applyFont="1" applyBorder="1" applyAlignment="1">
      <alignment horizontal="center" wrapText="1"/>
    </xf>
  </cellXfs>
  <cellStyles count="33">
    <cellStyle name="_ET_STYLE_NoName_00__JLA BBB quotation sheet -9.13 3 3" xfId="1"/>
    <cellStyle name="_ET_STYLE_NoName_00__JLA BBB quotation sheet -9.13 3 3 4" xfId="2"/>
    <cellStyle name="Comma 5" xfId="3"/>
    <cellStyle name="Normal 10 19 2" xfId="4"/>
    <cellStyle name="Normal 100" xfId="5"/>
    <cellStyle name="Normal 2" xfId="6"/>
    <cellStyle name="Normal 2 18 2" xfId="7"/>
    <cellStyle name="Normal 2 42" xfId="8"/>
    <cellStyle name="Normal 2 42 2" xfId="9"/>
    <cellStyle name="Normal 3" xfId="10"/>
    <cellStyle name="Normal 4" xfId="11"/>
    <cellStyle name="Normal 5" xfId="12"/>
    <cellStyle name="Percent 16" xfId="13"/>
    <cellStyle name="Percent 2" xfId="14"/>
    <cellStyle name="Style 1" xfId="15"/>
    <cellStyle name="Style 1 2" xfId="16"/>
    <cellStyle name="Style 1 2 2" xfId="17"/>
    <cellStyle name="Style 1 2 2 2" xfId="18"/>
    <cellStyle name="Style 1 4" xfId="19"/>
    <cellStyle name="Style 1 4 2" xfId="20"/>
    <cellStyle name="Style 1 4 4" xfId="21"/>
    <cellStyle name="常规" xfId="0" builtinId="0"/>
    <cellStyle name="常规 2" xfId="32"/>
    <cellStyle name="常规 20" xfId="24"/>
    <cellStyle name="常规 20 2 2" xfId="25"/>
    <cellStyle name="常规 20 2 4" xfId="26"/>
    <cellStyle name="常规 20 2 4 4" xfId="27"/>
    <cellStyle name="常规 20 4" xfId="28"/>
    <cellStyle name="常规_quotation-Mercury  3.22.2011 (for BBB)_BBB Spring 12 Styleout Belize - Heather 102111 2" xfId="29"/>
    <cellStyle name="常规_quotation-Mercury  3.22.2011 (for BBB)_BBB Spring 12 Styleout Belize - Heather 102111 2 2" xfId="30"/>
    <cellStyle name="千位分隔 3" xfId="22"/>
    <cellStyle name="千位分隔 3 3" xfId="23"/>
    <cellStyle name="样式 1 2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703035</xdr:colOff>
      <xdr:row>1</xdr:row>
      <xdr:rowOff>188988</xdr:rowOff>
    </xdr:from>
    <xdr:to>
      <xdr:col>1</xdr:col>
      <xdr:colOff>1260565</xdr:colOff>
      <xdr:row>1</xdr:row>
      <xdr:rowOff>1154188</xdr:rowOff>
    </xdr:to>
    <xdr:pic>
      <xdr:nvPicPr>
        <xdr:cNvPr id="5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20495" y="1417955"/>
          <a:ext cx="55753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762610</xdr:colOff>
      <xdr:row>2</xdr:row>
      <xdr:rowOff>219226</xdr:rowOff>
    </xdr:from>
    <xdr:to>
      <xdr:col>1</xdr:col>
      <xdr:colOff>1287145</xdr:colOff>
      <xdr:row>2</xdr:row>
      <xdr:rowOff>1182490</xdr:rowOff>
    </xdr:to>
    <xdr:pic>
      <xdr:nvPicPr>
        <xdr:cNvPr id="6" name="图片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9550" y="2718435"/>
          <a:ext cx="525145" cy="963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272143</xdr:colOff>
      <xdr:row>3</xdr:row>
      <xdr:rowOff>196547</xdr:rowOff>
    </xdr:from>
    <xdr:to>
      <xdr:col>1</xdr:col>
      <xdr:colOff>1618114</xdr:colOff>
      <xdr:row>3</xdr:row>
      <xdr:rowOff>1078502</xdr:rowOff>
    </xdr:to>
    <xdr:pic>
      <xdr:nvPicPr>
        <xdr:cNvPr id="7" name="图片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0" y="3598333"/>
          <a:ext cx="1345971" cy="881955"/>
        </a:xfrm>
        <a:prstGeom prst="rect">
          <a:avLst/>
        </a:prstGeom>
      </xdr:spPr>
    </xdr:pic>
    <xdr:clientData/>
  </xdr:twoCellAnchor>
  <xdr:oneCellAnchor>
    <xdr:from>
      <xdr:col>1</xdr:col>
      <xdr:colOff>297980</xdr:colOff>
      <xdr:row>4</xdr:row>
      <xdr:rowOff>151190</xdr:rowOff>
    </xdr:from>
    <xdr:ext cx="1392118" cy="912193"/>
    <xdr:pic>
      <xdr:nvPicPr>
        <xdr:cNvPr id="8" name="图片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5365" y="5190490"/>
          <a:ext cx="1391920" cy="911860"/>
        </a:xfrm>
        <a:prstGeom prst="rect">
          <a:avLst/>
        </a:prstGeom>
      </xdr:spPr>
    </xdr:pic>
    <xdr:clientData/>
  </xdr:oneCellAnchor>
  <xdr:twoCellAnchor editAs="oneCell">
    <xdr:from>
      <xdr:col>1</xdr:col>
      <xdr:colOff>294821</xdr:colOff>
      <xdr:row>5</xdr:row>
      <xdr:rowOff>113393</xdr:rowOff>
    </xdr:from>
    <xdr:to>
      <xdr:col>1</xdr:col>
      <xdr:colOff>1563551</xdr:colOff>
      <xdr:row>5</xdr:row>
      <xdr:rowOff>1039858</xdr:rowOff>
    </xdr:to>
    <xdr:pic>
      <xdr:nvPicPr>
        <xdr:cNvPr id="9" name="图片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2190" y="6422390"/>
          <a:ext cx="1268730" cy="926465"/>
        </a:xfrm>
        <a:prstGeom prst="rect">
          <a:avLst/>
        </a:prstGeom>
      </xdr:spPr>
    </xdr:pic>
    <xdr:clientData/>
  </xdr:twoCellAnchor>
  <xdr:oneCellAnchor>
    <xdr:from>
      <xdr:col>1</xdr:col>
      <xdr:colOff>272143</xdr:colOff>
      <xdr:row>6</xdr:row>
      <xdr:rowOff>158750</xdr:rowOff>
    </xdr:from>
    <xdr:ext cx="1268730" cy="926465"/>
    <xdr:pic>
      <xdr:nvPicPr>
        <xdr:cNvPr id="10" name="图片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9330" y="7738110"/>
          <a:ext cx="1268730" cy="926465"/>
        </a:xfrm>
        <a:prstGeom prst="rect">
          <a:avLst/>
        </a:prstGeom>
      </xdr:spPr>
    </xdr:pic>
    <xdr:clientData/>
  </xdr:oneCellAnchor>
  <xdr:oneCellAnchor>
    <xdr:from>
      <xdr:col>1</xdr:col>
      <xdr:colOff>389152</xdr:colOff>
      <xdr:row>7</xdr:row>
      <xdr:rowOff>0</xdr:rowOff>
    </xdr:from>
    <xdr:ext cx="707515" cy="543330"/>
    <xdr:pic>
      <xdr:nvPicPr>
        <xdr:cNvPr id="12" name="图片 15"/>
        <xdr:cNvPicPr>
          <a:picLocks noChangeAspect="1"/>
        </xdr:cNvPicPr>
      </xdr:nvPicPr>
      <xdr:blipFill>
        <a:blip xmlns:r="http://schemas.openxmlformats.org/officeDocument/2006/relationships" r:embed="rId5" cstate="screen"/>
        <a:stretch>
          <a:fillRect/>
        </a:stretch>
      </xdr:blipFill>
      <xdr:spPr>
        <a:xfrm>
          <a:off x="1106170" y="10209530"/>
          <a:ext cx="708025" cy="543560"/>
        </a:xfrm>
        <a:prstGeom prst="rect">
          <a:avLst/>
        </a:prstGeom>
      </xdr:spPr>
    </xdr:pic>
    <xdr:clientData/>
  </xdr:oneCellAnchor>
  <xdr:twoCellAnchor editAs="oneCell">
    <xdr:from>
      <xdr:col>1</xdr:col>
      <xdr:colOff>105834</xdr:colOff>
      <xdr:row>7</xdr:row>
      <xdr:rowOff>0</xdr:rowOff>
    </xdr:from>
    <xdr:to>
      <xdr:col>2</xdr:col>
      <xdr:colOff>669</xdr:colOff>
      <xdr:row>7</xdr:row>
      <xdr:rowOff>419911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6"/>
        <a:srcRect l="834" t="6352" r="13853" b="7559"/>
        <a:stretch>
          <a:fillRect/>
        </a:stretch>
      </xdr:blipFill>
      <xdr:spPr>
        <a:xfrm>
          <a:off x="822960" y="10878185"/>
          <a:ext cx="1762125" cy="420370"/>
        </a:xfrm>
        <a:prstGeom prst="rect">
          <a:avLst/>
        </a:prstGeom>
      </xdr:spPr>
    </xdr:pic>
    <xdr:clientData/>
  </xdr:twoCellAnchor>
  <xdr:twoCellAnchor editAs="oneCell">
    <xdr:from>
      <xdr:col>1</xdr:col>
      <xdr:colOff>30239</xdr:colOff>
      <xdr:row>7</xdr:row>
      <xdr:rowOff>0</xdr:rowOff>
    </xdr:from>
    <xdr:to>
      <xdr:col>1</xdr:col>
      <xdr:colOff>1723573</xdr:colOff>
      <xdr:row>7</xdr:row>
      <xdr:rowOff>532506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7"/>
        <a:srcRect t="-1" r="21659" b="-1562"/>
        <a:stretch>
          <a:fillRect/>
        </a:stretch>
      </xdr:blipFill>
      <xdr:spPr>
        <a:xfrm>
          <a:off x="747395" y="12065635"/>
          <a:ext cx="1693545" cy="532130"/>
        </a:xfrm>
        <a:prstGeom prst="rect">
          <a:avLst/>
        </a:prstGeom>
      </xdr:spPr>
    </xdr:pic>
    <xdr:clientData/>
  </xdr:twoCellAnchor>
  <xdr:oneCellAnchor>
    <xdr:from>
      <xdr:col>1</xdr:col>
      <xdr:colOff>386453</xdr:colOff>
      <xdr:row>7</xdr:row>
      <xdr:rowOff>0</xdr:rowOff>
    </xdr:from>
    <xdr:ext cx="590632" cy="453571"/>
    <xdr:pic>
      <xdr:nvPicPr>
        <xdr:cNvPr id="15" name="图片 15"/>
        <xdr:cNvPicPr>
          <a:picLocks noChangeAspect="1"/>
        </xdr:cNvPicPr>
      </xdr:nvPicPr>
      <xdr:blipFill>
        <a:blip xmlns:r="http://schemas.openxmlformats.org/officeDocument/2006/relationships" r:embed="rId5" cstate="screen"/>
        <a:stretch>
          <a:fillRect/>
        </a:stretch>
      </xdr:blipFill>
      <xdr:spPr>
        <a:xfrm>
          <a:off x="1103630" y="11608435"/>
          <a:ext cx="590550" cy="453390"/>
        </a:xfrm>
        <a:prstGeom prst="rect">
          <a:avLst/>
        </a:prstGeom>
      </xdr:spPr>
    </xdr:pic>
    <xdr:clientData/>
  </xdr:oneCellAnchor>
  <xdr:twoCellAnchor editAs="oneCell">
    <xdr:from>
      <xdr:col>1</xdr:col>
      <xdr:colOff>166309</xdr:colOff>
      <xdr:row>7</xdr:row>
      <xdr:rowOff>15119</xdr:rowOff>
    </xdr:from>
    <xdr:to>
      <xdr:col>1</xdr:col>
      <xdr:colOff>572074</xdr:colOff>
      <xdr:row>8</xdr:row>
      <xdr:rowOff>6864</xdr:rowOff>
    </xdr:to>
    <xdr:pic>
      <xdr:nvPicPr>
        <xdr:cNvPr id="16" name="图片 12" descr="C:\Users\ADMINI~1\AppData\Local\Temp\QQ_1770439905160.pn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3285" y="12978765"/>
          <a:ext cx="405765" cy="1261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617036</xdr:colOff>
      <xdr:row>7</xdr:row>
      <xdr:rowOff>95225</xdr:rowOff>
    </xdr:from>
    <xdr:to>
      <xdr:col>1</xdr:col>
      <xdr:colOff>1015181</xdr:colOff>
      <xdr:row>7</xdr:row>
      <xdr:rowOff>1207745</xdr:rowOff>
    </xdr:to>
    <xdr:pic>
      <xdr:nvPicPr>
        <xdr:cNvPr id="17" name="图片 14" descr="C:\Users\ADMINI~1\AppData\Local\Temp\QQ_1770452022977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4135" y="13058775"/>
          <a:ext cx="398145" cy="111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1089195</xdr:colOff>
      <xdr:row>7</xdr:row>
      <xdr:rowOff>537176</xdr:rowOff>
    </xdr:from>
    <xdr:to>
      <xdr:col>1</xdr:col>
      <xdr:colOff>1752135</xdr:colOff>
      <xdr:row>7</xdr:row>
      <xdr:rowOff>1152491</xdr:rowOff>
    </xdr:to>
    <xdr:pic>
      <xdr:nvPicPr>
        <xdr:cNvPr id="18" name="图片 15" descr="C:\Users\ADMINI~1\AppData\Local\Temp\QQ_1770456819481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6575" y="13500735"/>
          <a:ext cx="662940" cy="615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354628</xdr:colOff>
      <xdr:row>8</xdr:row>
      <xdr:rowOff>83154</xdr:rowOff>
    </xdr:from>
    <xdr:to>
      <xdr:col>1</xdr:col>
      <xdr:colOff>706846</xdr:colOff>
      <xdr:row>8</xdr:row>
      <xdr:rowOff>1207829</xdr:rowOff>
    </xdr:to>
    <xdr:pic>
      <xdr:nvPicPr>
        <xdr:cNvPr id="19" name="图片 13" descr="C:\Users\ADMINI~1\AppData\Local\Temp\QQ_1770439927147.pn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1880" y="14316710"/>
          <a:ext cx="352425" cy="1125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845177</xdr:colOff>
      <xdr:row>8</xdr:row>
      <xdr:rowOff>157419</xdr:rowOff>
    </xdr:from>
    <xdr:to>
      <xdr:col>1</xdr:col>
      <xdr:colOff>1727192</xdr:colOff>
      <xdr:row>8</xdr:row>
      <xdr:rowOff>975934</xdr:rowOff>
    </xdr:to>
    <xdr:pic>
      <xdr:nvPicPr>
        <xdr:cNvPr id="20" name="图片 16" descr="C:\Users\ADMINI~1\AppData\Local\Temp\QQ_1770456819481.pn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62100" y="14391005"/>
          <a:ext cx="882015" cy="818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MISSES\801\ZELLERS\F97\F7-10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Cat.%2094%20---%20January%202007%20Approve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EXIT%20STRATEGY%207.8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TRACKING\WENDY\APPROVA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scott%20fryzel\mid%20year%20updates\category%208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S\Business\Sears\Item%20Setup\Copy%20of%20Fall%202011%20JLA%20Better%20Shower%20Curtains%20DISPLAY%20Exploding%20Assortment%20Spec%20She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TEMPLATE\CONST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Fall%2012%20development\D65%20Holiday\Line%20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/>
      <sheetData sheetId="1"/>
      <sheetData sheetId="2"/>
      <sheetData sheetId="3" refreshError="1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317-TOP"/>
      <sheetName val="SUBCATS INTERNAL USE"/>
      <sheetName val="DOMESTIC Worksheet"/>
      <sheetName val="Info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  <sheetName val="Import Quote Sheet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Info"/>
      <sheetName val="Mapping"/>
      <sheetName val="317-TOP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Mapping"/>
      <sheetName val="Costs"/>
      <sheetName val="Spec Shee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Spec Sheet"/>
      <sheetName val="X-POR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Page 1 Sales and Forecast"/>
      <sheetName val=" Projected 2006 VS. 2005"/>
      <sheetName val="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other data"/>
      <sheetName val="diff group head"/>
      <sheetName val="hangers"/>
      <sheetName val="comments"/>
      <sheetName val="vendor info"/>
      <sheetName val="tick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  <sheetName val="PT TABLE"/>
      <sheetName val="COMMON ATTR"/>
      <sheetName val="RN_Item Disposi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  <sheetName val="PT TABLE"/>
      <sheetName val="COMMON ATTR"/>
      <sheetName val="RN_Item Dispositio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Import Quote Sheet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  <sheetName val="317-TO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B10"/>
  <sheetViews>
    <sheetView tabSelected="1" topLeftCell="A4" zoomScale="84" zoomScaleNormal="84" workbookViewId="0">
      <pane xSplit="8" topLeftCell="I1" activePane="topRight" state="frozen"/>
      <selection pane="topRight" activeCell="N8" sqref="N8"/>
    </sheetView>
  </sheetViews>
  <sheetFormatPr defaultColWidth="9.140625" defaultRowHeight="15"/>
  <cols>
    <col min="1" max="1" width="10.140625" style="7" customWidth="1"/>
    <col min="2" max="2" width="27.7109375" style="2" customWidth="1"/>
    <col min="3" max="3" width="8.42578125" style="2" customWidth="1"/>
    <col min="4" max="4" width="14.5703125" style="2" customWidth="1"/>
    <col min="5" max="5" width="27.28515625" style="2" bestFit="1" customWidth="1"/>
    <col min="6" max="6" width="14.140625" style="2" customWidth="1"/>
    <col min="7" max="7" width="13" style="2" customWidth="1"/>
    <col min="8" max="8" width="21.42578125" style="2" customWidth="1"/>
    <col min="9" max="9" width="14.5703125" style="2" customWidth="1"/>
    <col min="10" max="10" width="20.140625" style="2" customWidth="1"/>
    <col min="11" max="11" width="15.85546875" style="8" customWidth="1"/>
    <col min="12" max="12" width="13.28515625" style="2" customWidth="1"/>
    <col min="13" max="13" width="12.28515625" style="2" customWidth="1"/>
    <col min="14" max="14" width="6.140625" style="2" customWidth="1"/>
    <col min="15" max="15" width="8.5703125" style="2" customWidth="1"/>
    <col min="16" max="16" width="13.7109375" style="2" customWidth="1"/>
    <col min="17" max="17" width="21" style="2" bestFit="1" customWidth="1"/>
    <col min="18" max="18" width="8.85546875" style="2" customWidth="1"/>
    <col min="19" max="19" width="8.140625" style="9" customWidth="1"/>
    <col min="20" max="20" width="8.5703125" style="9" customWidth="1"/>
    <col min="21" max="22" width="9.42578125" style="2" customWidth="1"/>
    <col min="23" max="23" width="8.140625" style="10" customWidth="1"/>
    <col min="24" max="24" width="8.7109375" style="10" customWidth="1"/>
    <col min="25" max="25" width="8.5703125" style="10" customWidth="1"/>
    <col min="26" max="26" width="8.140625" style="10" customWidth="1"/>
    <col min="27" max="27" width="8.7109375" style="10" customWidth="1"/>
    <col min="28" max="28" width="7.140625" style="10" customWidth="1"/>
    <col min="29" max="29" width="9" style="11" customWidth="1"/>
    <col min="30" max="30" width="6.28515625" style="12" customWidth="1"/>
    <col min="31" max="31" width="10" style="13" customWidth="1"/>
    <col min="32" max="32" width="10" style="11" customWidth="1"/>
    <col min="33" max="33" width="9.85546875" style="12" customWidth="1"/>
    <col min="34" max="34" width="7.85546875" style="2" customWidth="1"/>
    <col min="35" max="35" width="8.85546875" style="9" customWidth="1"/>
    <col min="36" max="36" width="11.85546875" style="2" customWidth="1"/>
    <col min="37" max="37" width="8.42578125" style="14" customWidth="1"/>
    <col min="38" max="38" width="9" style="9" customWidth="1"/>
    <col min="39" max="39" width="8.42578125" style="9" customWidth="1"/>
    <col min="40" max="40" width="7.85546875" style="14" customWidth="1"/>
    <col min="41" max="41" width="9.42578125" style="9" customWidth="1"/>
    <col min="42" max="42" width="8.140625" style="14" customWidth="1"/>
    <col min="43" max="43" width="9.28515625" style="9" customWidth="1"/>
    <col min="44" max="44" width="8.140625" style="14" customWidth="1"/>
    <col min="45" max="45" width="9.28515625" style="9" customWidth="1"/>
    <col min="46" max="46" width="7.85546875" style="9" customWidth="1"/>
    <col min="47" max="47" width="8.140625" style="14" customWidth="1"/>
    <col min="48" max="49" width="9.28515625" style="9" customWidth="1"/>
    <col min="50" max="50" width="11.5703125" style="14" customWidth="1"/>
    <col min="51" max="51" width="10.85546875" style="9" customWidth="1"/>
    <col min="52" max="52" width="9.28515625" style="9" customWidth="1"/>
    <col min="53" max="53" width="11.5703125" style="14" customWidth="1"/>
    <col min="54" max="54" width="10.85546875" style="9" customWidth="1"/>
    <col min="55" max="55" width="11.5703125" style="14" customWidth="1"/>
    <col min="56" max="56" width="10.85546875" style="9" customWidth="1"/>
    <col min="57" max="57" width="7.85546875" style="9" customWidth="1"/>
    <col min="58" max="58" width="13.5703125" style="9" customWidth="1"/>
    <col min="59" max="59" width="12.42578125" style="9" customWidth="1"/>
    <col min="60" max="62" width="12.140625" style="9" customWidth="1"/>
    <col min="63" max="63" width="9.140625" style="2" customWidth="1"/>
    <col min="64" max="64" width="9.140625" style="2"/>
    <col min="65" max="65" width="10.140625" style="9" customWidth="1"/>
    <col min="66" max="66" width="9.140625" style="2"/>
    <col min="67" max="67" width="13.85546875" style="9" customWidth="1"/>
    <col min="68" max="68" width="12.85546875" style="9" customWidth="1"/>
    <col min="69" max="69" width="11.85546875" style="9" customWidth="1"/>
    <col min="70" max="70" width="13.28515625" style="2" customWidth="1"/>
    <col min="71" max="71" width="9.140625" style="11"/>
    <col min="72" max="74" width="9.140625" style="2"/>
    <col min="75" max="75" width="11.42578125" style="2" customWidth="1"/>
    <col min="76" max="16382" width="9.140625" style="2"/>
  </cols>
  <sheetData>
    <row r="1" spans="1:73" s="1" customFormat="1" ht="68.099999999999994" customHeight="1">
      <c r="A1" s="15" t="s">
        <v>28</v>
      </c>
      <c r="B1" s="15" t="s">
        <v>29</v>
      </c>
      <c r="C1" s="16" t="s">
        <v>30</v>
      </c>
      <c r="D1" s="17" t="s">
        <v>1</v>
      </c>
      <c r="E1" s="17" t="s">
        <v>27</v>
      </c>
      <c r="F1" s="18" t="s">
        <v>31</v>
      </c>
      <c r="G1" s="16" t="s">
        <v>32</v>
      </c>
      <c r="H1" s="19" t="s">
        <v>33</v>
      </c>
      <c r="I1" s="20" t="s">
        <v>34</v>
      </c>
      <c r="J1" s="19" t="s">
        <v>35</v>
      </c>
      <c r="K1" s="20" t="s">
        <v>36</v>
      </c>
      <c r="L1" s="19" t="s">
        <v>37</v>
      </c>
      <c r="M1" s="19" t="s">
        <v>0</v>
      </c>
      <c r="N1" s="16" t="s">
        <v>38</v>
      </c>
      <c r="O1" s="16" t="s">
        <v>39</v>
      </c>
      <c r="P1" s="16" t="s">
        <v>40</v>
      </c>
      <c r="Q1" s="16" t="s">
        <v>41</v>
      </c>
      <c r="R1" s="20" t="s">
        <v>42</v>
      </c>
      <c r="S1" s="21" t="s">
        <v>43</v>
      </c>
      <c r="T1" s="22" t="s">
        <v>44</v>
      </c>
      <c r="U1" s="23" t="s">
        <v>45</v>
      </c>
      <c r="V1" s="15" t="s">
        <v>2</v>
      </c>
      <c r="W1" s="24" t="s">
        <v>46</v>
      </c>
      <c r="X1" s="24" t="s">
        <v>47</v>
      </c>
      <c r="Y1" s="24" t="s">
        <v>48</v>
      </c>
      <c r="Z1" s="24" t="s">
        <v>49</v>
      </c>
      <c r="AA1" s="24" t="s">
        <v>50</v>
      </c>
      <c r="AB1" s="24" t="s">
        <v>51</v>
      </c>
      <c r="AC1" s="25" t="s">
        <v>52</v>
      </c>
      <c r="AD1" s="26" t="s">
        <v>53</v>
      </c>
      <c r="AE1" s="27" t="s">
        <v>54</v>
      </c>
      <c r="AF1" s="28" t="s">
        <v>55</v>
      </c>
      <c r="AG1" s="29" t="s">
        <v>56</v>
      </c>
      <c r="AH1" s="15" t="s">
        <v>57</v>
      </c>
      <c r="AI1" s="30" t="s">
        <v>58</v>
      </c>
      <c r="AJ1" s="15" t="s">
        <v>59</v>
      </c>
      <c r="AK1" s="31" t="s">
        <v>60</v>
      </c>
      <c r="AL1" s="32" t="s">
        <v>61</v>
      </c>
      <c r="AM1" s="30" t="s">
        <v>62</v>
      </c>
      <c r="AN1" s="31" t="s">
        <v>63</v>
      </c>
      <c r="AO1" s="30" t="s">
        <v>64</v>
      </c>
      <c r="AP1" s="31" t="s">
        <v>65</v>
      </c>
      <c r="AQ1" s="30" t="s">
        <v>66</v>
      </c>
      <c r="AR1" s="31" t="s">
        <v>67</v>
      </c>
      <c r="AS1" s="30" t="s">
        <v>68</v>
      </c>
      <c r="AT1" s="33" t="s">
        <v>69</v>
      </c>
      <c r="AU1" s="31" t="s">
        <v>70</v>
      </c>
      <c r="AV1" s="30" t="s">
        <v>71</v>
      </c>
      <c r="AW1" s="33" t="s">
        <v>72</v>
      </c>
      <c r="AX1" s="31" t="s">
        <v>73</v>
      </c>
      <c r="AY1" s="30" t="s">
        <v>74</v>
      </c>
      <c r="AZ1" s="33" t="s">
        <v>75</v>
      </c>
      <c r="BA1" s="31" t="s">
        <v>76</v>
      </c>
      <c r="BB1" s="30" t="s">
        <v>77</v>
      </c>
      <c r="BC1" s="31" t="s">
        <v>78</v>
      </c>
      <c r="BD1" s="30" t="s">
        <v>79</v>
      </c>
      <c r="BE1" s="30" t="s">
        <v>80</v>
      </c>
      <c r="BF1" s="34" t="s">
        <v>81</v>
      </c>
      <c r="BG1" s="35" t="s">
        <v>82</v>
      </c>
      <c r="BH1" s="36" t="s">
        <v>83</v>
      </c>
      <c r="BI1" s="37" t="s">
        <v>84</v>
      </c>
      <c r="BJ1" s="38" t="s">
        <v>85</v>
      </c>
      <c r="BK1" s="36" t="s">
        <v>86</v>
      </c>
      <c r="BL1" s="35" t="s">
        <v>87</v>
      </c>
      <c r="BM1" s="39" t="s">
        <v>88</v>
      </c>
      <c r="BN1" s="15" t="s">
        <v>89</v>
      </c>
      <c r="BO1" s="30" t="s">
        <v>90</v>
      </c>
      <c r="BP1" s="30" t="s">
        <v>91</v>
      </c>
      <c r="BQ1" s="30" t="s">
        <v>92</v>
      </c>
      <c r="BR1" s="40" t="s">
        <v>93</v>
      </c>
      <c r="BS1" s="41" t="s">
        <v>94</v>
      </c>
    </row>
    <row r="2" spans="1:73" s="5" customFormat="1" ht="99.95" customHeight="1">
      <c r="A2" s="86">
        <v>1</v>
      </c>
      <c r="B2" s="42"/>
      <c r="C2" s="42"/>
      <c r="D2" s="43" t="s">
        <v>95</v>
      </c>
      <c r="E2" s="42" t="s">
        <v>96</v>
      </c>
      <c r="F2" s="42" t="s">
        <v>26</v>
      </c>
      <c r="G2" s="44" t="s">
        <v>3</v>
      </c>
      <c r="H2" s="45" t="s">
        <v>4</v>
      </c>
      <c r="I2" s="45" t="s">
        <v>4</v>
      </c>
      <c r="J2" s="45" t="s">
        <v>6</v>
      </c>
      <c r="K2" s="45" t="s">
        <v>6</v>
      </c>
      <c r="L2" s="89" t="s">
        <v>119</v>
      </c>
      <c r="M2" s="46" t="s">
        <v>5</v>
      </c>
      <c r="N2" s="42"/>
      <c r="O2" s="47"/>
      <c r="P2" s="83" t="s">
        <v>110</v>
      </c>
      <c r="Q2" s="83" t="s">
        <v>102</v>
      </c>
      <c r="R2" s="42" t="s">
        <v>97</v>
      </c>
      <c r="S2" s="48"/>
      <c r="T2" s="49">
        <v>3.82</v>
      </c>
      <c r="U2" s="42" t="s">
        <v>98</v>
      </c>
      <c r="V2" s="42"/>
      <c r="W2" s="50">
        <v>63</v>
      </c>
      <c r="X2" s="50">
        <v>30</v>
      </c>
      <c r="Y2" s="50">
        <v>38</v>
      </c>
      <c r="Z2" s="51"/>
      <c r="AA2" s="50">
        <v>63</v>
      </c>
      <c r="AB2" s="50">
        <v>30</v>
      </c>
      <c r="AC2" s="50">
        <v>38</v>
      </c>
      <c r="AD2" s="52">
        <v>6</v>
      </c>
      <c r="AE2" s="53">
        <f t="shared" ref="AE2:AE9" si="0">IF(AD2="","",AD2*AA2*AB2/1000000)</f>
        <v>1.0999999999999999E-2</v>
      </c>
      <c r="AF2" s="54">
        <v>63</v>
      </c>
      <c r="AG2" s="55">
        <f t="shared" ref="AG2:AG9" si="1">AF2/AE2*AD2</f>
        <v>34364</v>
      </c>
      <c r="AH2" s="56">
        <v>5400</v>
      </c>
      <c r="AI2" s="57">
        <f t="shared" ref="AI2:AI9" si="2">IF(ISERROR(AH2/AG2),"",AH2/AG2)</f>
        <v>0.16</v>
      </c>
      <c r="AJ2" s="58" t="s">
        <v>118</v>
      </c>
      <c r="AK2" s="59">
        <v>6.5000000000000002E-2</v>
      </c>
      <c r="AL2" s="57">
        <f t="shared" ref="AL2:AL9" si="3">IF(ISERROR(T2*AK2),"",T2*AK2)</f>
        <v>0.25</v>
      </c>
      <c r="AM2" s="57">
        <f t="shared" ref="AM2:AM9" si="4">IF(ISERROR(T2+AI2+AL2),"",T2+AI2+AL2)</f>
        <v>4.2300000000000004</v>
      </c>
      <c r="AN2" s="60">
        <v>0.01</v>
      </c>
      <c r="AO2" s="57">
        <f t="shared" ref="AO2:AO9" si="5">IF(ISERROR(BH2*AN2),"",BH2*AN2)</f>
        <v>0.08</v>
      </c>
      <c r="AP2" s="60">
        <v>0.05</v>
      </c>
      <c r="AQ2" s="57">
        <f t="shared" ref="AQ2:AQ9" si="6">IF(ISERROR(BH2*AP2),"",BH2*AP2)</f>
        <v>0.41</v>
      </c>
      <c r="AR2" s="60"/>
      <c r="AS2" s="57"/>
      <c r="AT2" s="48"/>
      <c r="AU2" s="60"/>
      <c r="AV2" s="57"/>
      <c r="AW2" s="48"/>
      <c r="AX2" s="60"/>
      <c r="AY2" s="57"/>
      <c r="AZ2" s="48"/>
      <c r="BA2" s="60"/>
      <c r="BB2" s="57"/>
      <c r="BC2" s="60">
        <v>0.08</v>
      </c>
      <c r="BD2" s="57">
        <f t="shared" ref="BD2:BD9" si="7">IF(ISERROR(BH2*BC2),"",BH2*BC2)</f>
        <v>0.66</v>
      </c>
      <c r="BE2" s="57">
        <f t="shared" ref="BE2:BE9" si="8">IF(ISERROR(AO2+AQ2+AS2+AV2+AY2+BB2+BD2),"",AO2+AQ2+AS2+AV2+AY2+BB2+BD2)</f>
        <v>1.1499999999999999</v>
      </c>
      <c r="BF2" s="57">
        <f t="shared" ref="BF2:BF9" si="9">IF(ISERROR(AM2+BE2),"",AM2+BE2)</f>
        <v>5.38</v>
      </c>
      <c r="BG2" s="61">
        <f t="shared" ref="BG2:BG9" si="10">IF(ISERROR((BH2-BF2)/BH2),"",(BH2-BF2)/BH2)</f>
        <v>0.34389999999999998</v>
      </c>
      <c r="BH2" s="62">
        <v>8.1999999999999993</v>
      </c>
      <c r="BI2" s="63">
        <v>1.36</v>
      </c>
      <c r="BJ2" s="64">
        <f t="shared" ref="BJ2:BJ9" si="11">IF(BI2="","",BH2*BI2)</f>
        <v>11.15</v>
      </c>
      <c r="BK2" s="65">
        <v>26.99</v>
      </c>
      <c r="BL2" s="61">
        <f t="shared" ref="BL2:BL9" si="12">IF(ISERROR((BK2-BH2)/BK2),"",(BK2-BH2)/BK2)</f>
        <v>0.69620000000000004</v>
      </c>
      <c r="BM2" s="66"/>
      <c r="BN2" s="3">
        <v>1500</v>
      </c>
      <c r="BO2" s="57">
        <f t="shared" ref="BO2:BO9" si="13">IF(ISERROR(BF2*BN2),"",BF2*BN2)</f>
        <v>8070</v>
      </c>
      <c r="BP2" s="57">
        <f t="shared" ref="BP2:BP9" si="14">IF(ISERROR(BH2*BN2),"",BH2*BN2)</f>
        <v>12300</v>
      </c>
      <c r="BQ2" s="57">
        <f t="shared" ref="BQ2:BQ9" si="15">IF(ISERROR(BK2*BN2),"",BK2*BN2)</f>
        <v>40485</v>
      </c>
      <c r="BR2" s="67">
        <f t="shared" ref="BR2:BR9" si="16">W2*X2*Y2/1000000/AD2*BN2</f>
        <v>17.96</v>
      </c>
      <c r="BS2" s="54"/>
      <c r="BU2" s="68" t="s">
        <v>99</v>
      </c>
    </row>
    <row r="3" spans="1:73" s="5" customFormat="1" ht="99.95" customHeight="1">
      <c r="A3" s="86">
        <v>2</v>
      </c>
      <c r="B3" s="42"/>
      <c r="C3" s="42"/>
      <c r="D3" s="43" t="s">
        <v>95</v>
      </c>
      <c r="E3" s="42" t="s">
        <v>96</v>
      </c>
      <c r="F3" s="42" t="s">
        <v>26</v>
      </c>
      <c r="G3" s="44" t="s">
        <v>7</v>
      </c>
      <c r="H3" s="45" t="s">
        <v>8</v>
      </c>
      <c r="I3" s="45" t="s">
        <v>8</v>
      </c>
      <c r="J3" s="45" t="s">
        <v>6</v>
      </c>
      <c r="K3" s="45" t="s">
        <v>6</v>
      </c>
      <c r="L3" s="89" t="s">
        <v>119</v>
      </c>
      <c r="M3" s="46" t="s">
        <v>9</v>
      </c>
      <c r="N3" s="42"/>
      <c r="O3" s="47"/>
      <c r="P3" s="83" t="s">
        <v>111</v>
      </c>
      <c r="Q3" s="83" t="s">
        <v>103</v>
      </c>
      <c r="R3" s="42" t="s">
        <v>97</v>
      </c>
      <c r="S3" s="48"/>
      <c r="T3" s="49">
        <v>3.82</v>
      </c>
      <c r="U3" s="42" t="s">
        <v>98</v>
      </c>
      <c r="V3" s="42"/>
      <c r="W3" s="50">
        <v>63</v>
      </c>
      <c r="X3" s="50">
        <v>30</v>
      </c>
      <c r="Y3" s="50">
        <v>38</v>
      </c>
      <c r="Z3" s="51"/>
      <c r="AA3" s="50">
        <v>63</v>
      </c>
      <c r="AB3" s="50">
        <v>30</v>
      </c>
      <c r="AC3" s="50">
        <v>38</v>
      </c>
      <c r="AD3" s="52">
        <v>6</v>
      </c>
      <c r="AE3" s="53">
        <f t="shared" si="0"/>
        <v>1.0999999999999999E-2</v>
      </c>
      <c r="AF3" s="54">
        <v>63</v>
      </c>
      <c r="AG3" s="55">
        <f t="shared" si="1"/>
        <v>34364</v>
      </c>
      <c r="AH3" s="56">
        <v>5400</v>
      </c>
      <c r="AI3" s="57">
        <f t="shared" si="2"/>
        <v>0.16</v>
      </c>
      <c r="AJ3" s="58" t="s">
        <v>118</v>
      </c>
      <c r="AK3" s="59">
        <v>6.5000000000000002E-2</v>
      </c>
      <c r="AL3" s="57">
        <f t="shared" si="3"/>
        <v>0.25</v>
      </c>
      <c r="AM3" s="57">
        <f t="shared" si="4"/>
        <v>4.2300000000000004</v>
      </c>
      <c r="AN3" s="60">
        <v>0.01</v>
      </c>
      <c r="AO3" s="57">
        <f t="shared" si="5"/>
        <v>0.08</v>
      </c>
      <c r="AP3" s="60">
        <v>0.05</v>
      </c>
      <c r="AQ3" s="57">
        <f t="shared" si="6"/>
        <v>0.42</v>
      </c>
      <c r="AR3" s="60"/>
      <c r="AS3" s="57"/>
      <c r="AT3" s="48"/>
      <c r="AU3" s="60"/>
      <c r="AV3" s="57"/>
      <c r="AW3" s="48"/>
      <c r="AX3" s="60"/>
      <c r="AY3" s="57"/>
      <c r="AZ3" s="48"/>
      <c r="BA3" s="60"/>
      <c r="BB3" s="57"/>
      <c r="BC3" s="60">
        <v>0.08</v>
      </c>
      <c r="BD3" s="57">
        <f t="shared" si="7"/>
        <v>0.66</v>
      </c>
      <c r="BE3" s="57">
        <f t="shared" si="8"/>
        <v>1.1599999999999999</v>
      </c>
      <c r="BF3" s="57">
        <f t="shared" si="9"/>
        <v>5.39</v>
      </c>
      <c r="BG3" s="61">
        <f t="shared" si="10"/>
        <v>0.35060000000000002</v>
      </c>
      <c r="BH3" s="62">
        <v>8.3000000000000007</v>
      </c>
      <c r="BI3" s="63">
        <v>1.36</v>
      </c>
      <c r="BJ3" s="64">
        <f t="shared" si="11"/>
        <v>11.29</v>
      </c>
      <c r="BK3" s="65">
        <v>26.99</v>
      </c>
      <c r="BL3" s="61">
        <f t="shared" si="12"/>
        <v>0.6925</v>
      </c>
      <c r="BM3" s="66"/>
      <c r="BN3" s="3">
        <v>1500</v>
      </c>
      <c r="BO3" s="57">
        <f t="shared" si="13"/>
        <v>8085</v>
      </c>
      <c r="BP3" s="57">
        <f t="shared" si="14"/>
        <v>12450</v>
      </c>
      <c r="BQ3" s="57">
        <f t="shared" si="15"/>
        <v>40485</v>
      </c>
      <c r="BR3" s="67">
        <f t="shared" si="16"/>
        <v>17.96</v>
      </c>
      <c r="BS3" s="54"/>
      <c r="BU3" s="68" t="s">
        <v>99</v>
      </c>
    </row>
    <row r="4" spans="1:73" s="6" customFormat="1" ht="99.95" customHeight="1" thickBot="1">
      <c r="A4" s="87">
        <v>3</v>
      </c>
      <c r="B4" s="47"/>
      <c r="C4" s="47"/>
      <c r="D4" s="43" t="s">
        <v>17</v>
      </c>
      <c r="E4" s="42" t="s">
        <v>100</v>
      </c>
      <c r="F4" s="42" t="s">
        <v>26</v>
      </c>
      <c r="G4" s="43" t="s">
        <v>10</v>
      </c>
      <c r="H4" s="45" t="s">
        <v>11</v>
      </c>
      <c r="I4" s="45" t="s">
        <v>11</v>
      </c>
      <c r="J4" s="45" t="s">
        <v>13</v>
      </c>
      <c r="K4" s="45" t="s">
        <v>13</v>
      </c>
      <c r="L4" s="89" t="s">
        <v>120</v>
      </c>
      <c r="M4" s="69" t="s">
        <v>12</v>
      </c>
      <c r="N4" s="47"/>
      <c r="O4" s="47"/>
      <c r="P4" s="84" t="s">
        <v>112</v>
      </c>
      <c r="Q4" s="84" t="s">
        <v>104</v>
      </c>
      <c r="R4" s="42" t="s">
        <v>97</v>
      </c>
      <c r="S4" s="66"/>
      <c r="T4" s="49">
        <v>2.48</v>
      </c>
      <c r="U4" s="42" t="s">
        <v>98</v>
      </c>
      <c r="V4" s="42"/>
      <c r="W4" s="70">
        <v>42.5</v>
      </c>
      <c r="X4" s="70">
        <v>31</v>
      </c>
      <c r="Y4" s="70">
        <v>50</v>
      </c>
      <c r="Z4" s="51"/>
      <c r="AA4" s="70">
        <v>42.5</v>
      </c>
      <c r="AB4" s="70">
        <v>31</v>
      </c>
      <c r="AC4" s="70">
        <v>50</v>
      </c>
      <c r="AD4" s="52">
        <v>12</v>
      </c>
      <c r="AE4" s="53">
        <f t="shared" si="0"/>
        <v>1.6E-2</v>
      </c>
      <c r="AF4" s="54">
        <v>63</v>
      </c>
      <c r="AG4" s="55">
        <f t="shared" si="1"/>
        <v>47250</v>
      </c>
      <c r="AH4" s="56">
        <v>5400</v>
      </c>
      <c r="AI4" s="57">
        <f t="shared" si="2"/>
        <v>0.11</v>
      </c>
      <c r="AJ4" s="58" t="s">
        <v>118</v>
      </c>
      <c r="AK4" s="59">
        <v>6.5000000000000002E-2</v>
      </c>
      <c r="AL4" s="57">
        <f t="shared" si="3"/>
        <v>0.16</v>
      </c>
      <c r="AM4" s="57">
        <f t="shared" si="4"/>
        <v>2.75</v>
      </c>
      <c r="AN4" s="60">
        <v>0.01</v>
      </c>
      <c r="AO4" s="57">
        <f t="shared" si="5"/>
        <v>0.05</v>
      </c>
      <c r="AP4" s="60">
        <v>0.05</v>
      </c>
      <c r="AQ4" s="57">
        <f t="shared" si="6"/>
        <v>0.26</v>
      </c>
      <c r="AR4" s="60"/>
      <c r="AS4" s="57"/>
      <c r="AT4" s="66"/>
      <c r="AU4" s="71"/>
      <c r="AV4" s="72"/>
      <c r="AW4" s="48"/>
      <c r="AX4" s="60"/>
      <c r="AY4" s="57"/>
      <c r="AZ4" s="48"/>
      <c r="BA4" s="60"/>
      <c r="BB4" s="57"/>
      <c r="BC4" s="60">
        <v>0.08</v>
      </c>
      <c r="BD4" s="57">
        <f t="shared" si="7"/>
        <v>0.42</v>
      </c>
      <c r="BE4" s="57">
        <f t="shared" si="8"/>
        <v>0.73</v>
      </c>
      <c r="BF4" s="57">
        <f t="shared" si="9"/>
        <v>3.48</v>
      </c>
      <c r="BG4" s="61">
        <f t="shared" si="10"/>
        <v>0.33079999999999998</v>
      </c>
      <c r="BH4" s="73">
        <v>5.2</v>
      </c>
      <c r="BI4" s="63">
        <v>1.36</v>
      </c>
      <c r="BJ4" s="64">
        <f t="shared" si="11"/>
        <v>7.07</v>
      </c>
      <c r="BK4" s="65">
        <v>12.99</v>
      </c>
      <c r="BL4" s="74">
        <f t="shared" si="12"/>
        <v>0.59970000000000001</v>
      </c>
      <c r="BM4" s="66"/>
      <c r="BN4" s="3">
        <v>1500</v>
      </c>
      <c r="BO4" s="57">
        <f t="shared" si="13"/>
        <v>5220</v>
      </c>
      <c r="BP4" s="57">
        <f t="shared" si="14"/>
        <v>7800</v>
      </c>
      <c r="BQ4" s="72">
        <f t="shared" si="15"/>
        <v>19485</v>
      </c>
      <c r="BR4" s="67">
        <f t="shared" si="16"/>
        <v>8.23</v>
      </c>
      <c r="BS4" s="75"/>
      <c r="BU4" s="68" t="s">
        <v>99</v>
      </c>
    </row>
    <row r="5" spans="1:73" s="6" customFormat="1" ht="99.95" customHeight="1" thickBot="1">
      <c r="A5" s="86">
        <v>4</v>
      </c>
      <c r="B5" s="47"/>
      <c r="C5" s="47"/>
      <c r="D5" s="43" t="s">
        <v>17</v>
      </c>
      <c r="E5" s="42" t="s">
        <v>100</v>
      </c>
      <c r="F5" s="42" t="s">
        <v>26</v>
      </c>
      <c r="G5" s="43" t="s">
        <v>10</v>
      </c>
      <c r="H5" s="45" t="s">
        <v>11</v>
      </c>
      <c r="I5" s="45" t="s">
        <v>11</v>
      </c>
      <c r="J5" s="45" t="s">
        <v>13</v>
      </c>
      <c r="K5" s="45" t="s">
        <v>13</v>
      </c>
      <c r="L5" s="89" t="s">
        <v>120</v>
      </c>
      <c r="M5" s="76" t="s">
        <v>14</v>
      </c>
      <c r="N5" s="47"/>
      <c r="O5" s="47"/>
      <c r="P5" s="84" t="s">
        <v>113</v>
      </c>
      <c r="Q5" s="84" t="s">
        <v>105</v>
      </c>
      <c r="R5" s="42" t="s">
        <v>97</v>
      </c>
      <c r="S5" s="66"/>
      <c r="T5" s="49">
        <v>2.4500000000000002</v>
      </c>
      <c r="U5" s="42" t="s">
        <v>98</v>
      </c>
      <c r="V5" s="42"/>
      <c r="W5" s="70">
        <v>42.5</v>
      </c>
      <c r="X5" s="70">
        <v>31</v>
      </c>
      <c r="Y5" s="70">
        <v>50</v>
      </c>
      <c r="Z5" s="51"/>
      <c r="AA5" s="70">
        <v>42.5</v>
      </c>
      <c r="AB5" s="70">
        <v>31</v>
      </c>
      <c r="AC5" s="70">
        <v>50</v>
      </c>
      <c r="AD5" s="52">
        <v>12</v>
      </c>
      <c r="AE5" s="53">
        <f t="shared" si="0"/>
        <v>1.6E-2</v>
      </c>
      <c r="AF5" s="54">
        <v>63</v>
      </c>
      <c r="AG5" s="55">
        <f t="shared" si="1"/>
        <v>47250</v>
      </c>
      <c r="AH5" s="56">
        <v>5400</v>
      </c>
      <c r="AI5" s="57">
        <f t="shared" si="2"/>
        <v>0.11</v>
      </c>
      <c r="AJ5" s="58" t="s">
        <v>118</v>
      </c>
      <c r="AK5" s="59">
        <v>6.5000000000000002E-2</v>
      </c>
      <c r="AL5" s="57">
        <f t="shared" si="3"/>
        <v>0.16</v>
      </c>
      <c r="AM5" s="57">
        <f t="shared" si="4"/>
        <v>2.72</v>
      </c>
      <c r="AN5" s="60">
        <v>0.01</v>
      </c>
      <c r="AO5" s="57">
        <f t="shared" si="5"/>
        <v>0.05</v>
      </c>
      <c r="AP5" s="60">
        <v>0.05</v>
      </c>
      <c r="AQ5" s="57">
        <f t="shared" si="6"/>
        <v>0.26</v>
      </c>
      <c r="AR5" s="60"/>
      <c r="AS5" s="57"/>
      <c r="AT5" s="66"/>
      <c r="AU5" s="71"/>
      <c r="AV5" s="72"/>
      <c r="AW5" s="48"/>
      <c r="AX5" s="60"/>
      <c r="AY5" s="57"/>
      <c r="AZ5" s="48"/>
      <c r="BA5" s="60"/>
      <c r="BB5" s="57"/>
      <c r="BC5" s="60">
        <v>0.08</v>
      </c>
      <c r="BD5" s="57">
        <f t="shared" si="7"/>
        <v>0.42</v>
      </c>
      <c r="BE5" s="57">
        <f t="shared" si="8"/>
        <v>0.73</v>
      </c>
      <c r="BF5" s="57">
        <f t="shared" si="9"/>
        <v>3.45</v>
      </c>
      <c r="BG5" s="61">
        <f t="shared" si="10"/>
        <v>0.33650000000000002</v>
      </c>
      <c r="BH5" s="73">
        <v>5.2</v>
      </c>
      <c r="BI5" s="63">
        <v>1.36</v>
      </c>
      <c r="BJ5" s="64">
        <f t="shared" si="11"/>
        <v>7.07</v>
      </c>
      <c r="BK5" s="65">
        <v>12.99</v>
      </c>
      <c r="BL5" s="74">
        <f t="shared" si="12"/>
        <v>0.59970000000000001</v>
      </c>
      <c r="BM5" s="66"/>
      <c r="BN5" s="3">
        <v>1500</v>
      </c>
      <c r="BO5" s="57">
        <f t="shared" si="13"/>
        <v>5175</v>
      </c>
      <c r="BP5" s="57">
        <f t="shared" si="14"/>
        <v>7800</v>
      </c>
      <c r="BQ5" s="72">
        <f t="shared" si="15"/>
        <v>19485</v>
      </c>
      <c r="BR5" s="67">
        <f t="shared" si="16"/>
        <v>8.23</v>
      </c>
      <c r="BS5" s="75"/>
      <c r="BU5" s="68" t="s">
        <v>99</v>
      </c>
    </row>
    <row r="6" spans="1:73" s="6" customFormat="1" ht="99.95" customHeight="1">
      <c r="A6" s="86">
        <v>5</v>
      </c>
      <c r="B6" s="47"/>
      <c r="C6" s="47"/>
      <c r="D6" s="43" t="s">
        <v>17</v>
      </c>
      <c r="E6" s="42" t="s">
        <v>100</v>
      </c>
      <c r="F6" s="42" t="s">
        <v>26</v>
      </c>
      <c r="G6" s="43" t="s">
        <v>15</v>
      </c>
      <c r="H6" s="45" t="s">
        <v>16</v>
      </c>
      <c r="I6" s="45" t="s">
        <v>16</v>
      </c>
      <c r="J6" s="45" t="s">
        <v>13</v>
      </c>
      <c r="K6" s="45" t="s">
        <v>13</v>
      </c>
      <c r="L6" s="89" t="s">
        <v>121</v>
      </c>
      <c r="M6" s="46" t="s">
        <v>12</v>
      </c>
      <c r="N6" s="47"/>
      <c r="O6" s="47"/>
      <c r="P6" s="84" t="s">
        <v>114</v>
      </c>
      <c r="Q6" s="84" t="s">
        <v>106</v>
      </c>
      <c r="R6" s="42" t="s">
        <v>97</v>
      </c>
      <c r="S6" s="66"/>
      <c r="T6" s="49">
        <v>2.41</v>
      </c>
      <c r="U6" s="42" t="s">
        <v>98</v>
      </c>
      <c r="V6" s="42"/>
      <c r="W6" s="70">
        <v>44</v>
      </c>
      <c r="X6" s="70">
        <v>32</v>
      </c>
      <c r="Y6" s="70">
        <v>47</v>
      </c>
      <c r="Z6" s="51"/>
      <c r="AA6" s="70">
        <v>44</v>
      </c>
      <c r="AB6" s="70">
        <v>32</v>
      </c>
      <c r="AC6" s="70">
        <v>47</v>
      </c>
      <c r="AD6" s="52">
        <v>12</v>
      </c>
      <c r="AE6" s="53">
        <f t="shared" si="0"/>
        <v>1.7000000000000001E-2</v>
      </c>
      <c r="AF6" s="54">
        <v>63</v>
      </c>
      <c r="AG6" s="55">
        <f t="shared" si="1"/>
        <v>44471</v>
      </c>
      <c r="AH6" s="56">
        <v>5400</v>
      </c>
      <c r="AI6" s="57">
        <f t="shared" si="2"/>
        <v>0.12</v>
      </c>
      <c r="AJ6" s="58" t="s">
        <v>118</v>
      </c>
      <c r="AK6" s="59">
        <v>6.5000000000000002E-2</v>
      </c>
      <c r="AL6" s="57">
        <f t="shared" si="3"/>
        <v>0.16</v>
      </c>
      <c r="AM6" s="57">
        <f t="shared" si="4"/>
        <v>2.69</v>
      </c>
      <c r="AN6" s="60">
        <v>0.01</v>
      </c>
      <c r="AO6" s="57">
        <f t="shared" si="5"/>
        <v>0.05</v>
      </c>
      <c r="AP6" s="60">
        <v>0.05</v>
      </c>
      <c r="AQ6" s="57">
        <f t="shared" si="6"/>
        <v>0.26</v>
      </c>
      <c r="AR6" s="60"/>
      <c r="AS6" s="57"/>
      <c r="AT6" s="66"/>
      <c r="AU6" s="71"/>
      <c r="AV6" s="72"/>
      <c r="AW6" s="48"/>
      <c r="AX6" s="60"/>
      <c r="AY6" s="57"/>
      <c r="AZ6" s="48"/>
      <c r="BA6" s="60"/>
      <c r="BB6" s="57"/>
      <c r="BC6" s="60">
        <v>0.08</v>
      </c>
      <c r="BD6" s="57">
        <f t="shared" si="7"/>
        <v>0.42</v>
      </c>
      <c r="BE6" s="57">
        <f t="shared" si="8"/>
        <v>0.73</v>
      </c>
      <c r="BF6" s="57">
        <f t="shared" si="9"/>
        <v>3.42</v>
      </c>
      <c r="BG6" s="61">
        <f t="shared" si="10"/>
        <v>0.34229999999999999</v>
      </c>
      <c r="BH6" s="73">
        <v>5.2</v>
      </c>
      <c r="BI6" s="63">
        <v>1.36</v>
      </c>
      <c r="BJ6" s="64">
        <f t="shared" si="11"/>
        <v>7.07</v>
      </c>
      <c r="BK6" s="65">
        <v>12.99</v>
      </c>
      <c r="BL6" s="74">
        <f t="shared" si="12"/>
        <v>0.59970000000000001</v>
      </c>
      <c r="BM6" s="66"/>
      <c r="BN6" s="3">
        <v>1500</v>
      </c>
      <c r="BO6" s="57">
        <f t="shared" si="13"/>
        <v>5130</v>
      </c>
      <c r="BP6" s="57">
        <f t="shared" si="14"/>
        <v>7800</v>
      </c>
      <c r="BQ6" s="72">
        <f t="shared" si="15"/>
        <v>19485</v>
      </c>
      <c r="BR6" s="67">
        <f t="shared" si="16"/>
        <v>8.27</v>
      </c>
      <c r="BS6" s="75"/>
      <c r="BU6" s="68" t="s">
        <v>99</v>
      </c>
    </row>
    <row r="7" spans="1:73" s="6" customFormat="1" ht="99.95" customHeight="1">
      <c r="A7" s="87">
        <v>6</v>
      </c>
      <c r="B7" s="47"/>
      <c r="C7" s="47"/>
      <c r="D7" s="43" t="s">
        <v>17</v>
      </c>
      <c r="E7" s="42" t="s">
        <v>100</v>
      </c>
      <c r="F7" s="42" t="s">
        <v>26</v>
      </c>
      <c r="G7" s="43" t="s">
        <v>15</v>
      </c>
      <c r="H7" s="45" t="s">
        <v>16</v>
      </c>
      <c r="I7" s="45" t="s">
        <v>16</v>
      </c>
      <c r="J7" s="45" t="s">
        <v>13</v>
      </c>
      <c r="K7" s="45" t="s">
        <v>13</v>
      </c>
      <c r="L7" s="89" t="s">
        <v>121</v>
      </c>
      <c r="M7" s="46" t="s">
        <v>12</v>
      </c>
      <c r="N7" s="47"/>
      <c r="O7" s="47"/>
      <c r="P7" s="84" t="s">
        <v>115</v>
      </c>
      <c r="Q7" s="84" t="s">
        <v>107</v>
      </c>
      <c r="R7" s="42" t="s">
        <v>97</v>
      </c>
      <c r="S7" s="66"/>
      <c r="T7" s="49">
        <v>2.38</v>
      </c>
      <c r="U7" s="42" t="s">
        <v>98</v>
      </c>
      <c r="V7" s="42"/>
      <c r="W7" s="70">
        <v>44</v>
      </c>
      <c r="X7" s="70">
        <v>32</v>
      </c>
      <c r="Y7" s="70">
        <v>47</v>
      </c>
      <c r="Z7" s="51"/>
      <c r="AA7" s="70">
        <v>44</v>
      </c>
      <c r="AB7" s="70">
        <v>32</v>
      </c>
      <c r="AC7" s="70">
        <v>47</v>
      </c>
      <c r="AD7" s="52">
        <v>12</v>
      </c>
      <c r="AE7" s="53">
        <f t="shared" si="0"/>
        <v>1.7000000000000001E-2</v>
      </c>
      <c r="AF7" s="54">
        <v>63</v>
      </c>
      <c r="AG7" s="55">
        <f t="shared" si="1"/>
        <v>44471</v>
      </c>
      <c r="AH7" s="56">
        <v>5400</v>
      </c>
      <c r="AI7" s="57">
        <f t="shared" si="2"/>
        <v>0.12</v>
      </c>
      <c r="AJ7" s="58" t="s">
        <v>118</v>
      </c>
      <c r="AK7" s="59">
        <v>6.5000000000000002E-2</v>
      </c>
      <c r="AL7" s="57">
        <f t="shared" si="3"/>
        <v>0.15</v>
      </c>
      <c r="AM7" s="57">
        <f t="shared" si="4"/>
        <v>2.65</v>
      </c>
      <c r="AN7" s="60">
        <v>0.01</v>
      </c>
      <c r="AO7" s="57">
        <f t="shared" si="5"/>
        <v>0.05</v>
      </c>
      <c r="AP7" s="60">
        <v>0.05</v>
      </c>
      <c r="AQ7" s="57">
        <f t="shared" si="6"/>
        <v>0.26</v>
      </c>
      <c r="AR7" s="71"/>
      <c r="AS7" s="57"/>
      <c r="AT7" s="66"/>
      <c r="AU7" s="71"/>
      <c r="AV7" s="72"/>
      <c r="AW7" s="66"/>
      <c r="AX7" s="71"/>
      <c r="AY7" s="57"/>
      <c r="AZ7" s="66"/>
      <c r="BA7" s="71"/>
      <c r="BB7" s="57"/>
      <c r="BC7" s="60">
        <v>0.08</v>
      </c>
      <c r="BD7" s="57">
        <f t="shared" si="7"/>
        <v>0.42</v>
      </c>
      <c r="BE7" s="57">
        <f t="shared" si="8"/>
        <v>0.73</v>
      </c>
      <c r="BF7" s="57">
        <f t="shared" si="9"/>
        <v>3.38</v>
      </c>
      <c r="BG7" s="61">
        <f t="shared" si="10"/>
        <v>0.35</v>
      </c>
      <c r="BH7" s="73">
        <v>5.2</v>
      </c>
      <c r="BI7" s="63">
        <v>1.36</v>
      </c>
      <c r="BJ7" s="64">
        <f t="shared" si="11"/>
        <v>7.07</v>
      </c>
      <c r="BK7" s="65">
        <v>12.99</v>
      </c>
      <c r="BL7" s="74">
        <f t="shared" si="12"/>
        <v>0.59970000000000001</v>
      </c>
      <c r="BM7" s="66"/>
      <c r="BN7" s="3">
        <v>1500</v>
      </c>
      <c r="BO7" s="57">
        <f t="shared" si="13"/>
        <v>5070</v>
      </c>
      <c r="BP7" s="57">
        <f t="shared" si="14"/>
        <v>7800</v>
      </c>
      <c r="BQ7" s="72">
        <f t="shared" si="15"/>
        <v>19485</v>
      </c>
      <c r="BR7" s="67">
        <f t="shared" si="16"/>
        <v>8.27</v>
      </c>
      <c r="BS7" s="75"/>
      <c r="BU7" s="68" t="s">
        <v>99</v>
      </c>
    </row>
    <row r="8" spans="1:73" s="6" customFormat="1" ht="99.95" customHeight="1">
      <c r="A8" s="86">
        <v>7</v>
      </c>
      <c r="B8" s="47"/>
      <c r="C8" s="47"/>
      <c r="D8" s="4" t="s">
        <v>18</v>
      </c>
      <c r="E8" s="42" t="s">
        <v>101</v>
      </c>
      <c r="F8" s="42" t="s">
        <v>26</v>
      </c>
      <c r="G8" s="78" t="s">
        <v>19</v>
      </c>
      <c r="H8" s="79" t="s">
        <v>20</v>
      </c>
      <c r="I8" s="79" t="s">
        <v>20</v>
      </c>
      <c r="J8" s="79" t="s">
        <v>22</v>
      </c>
      <c r="K8" s="79" t="s">
        <v>22</v>
      </c>
      <c r="L8" s="90" t="s">
        <v>122</v>
      </c>
      <c r="M8" s="78" t="s">
        <v>21</v>
      </c>
      <c r="N8" s="47"/>
      <c r="O8" s="47"/>
      <c r="P8" s="88" t="s">
        <v>116</v>
      </c>
      <c r="Q8" s="85" t="s">
        <v>108</v>
      </c>
      <c r="R8" s="42" t="s">
        <v>97</v>
      </c>
      <c r="S8" s="66"/>
      <c r="T8" s="81" t="e">
        <f>#REF!</f>
        <v>#REF!</v>
      </c>
      <c r="U8" s="42" t="s">
        <v>98</v>
      </c>
      <c r="V8" s="42"/>
      <c r="W8" s="50">
        <v>38</v>
      </c>
      <c r="X8" s="50">
        <v>30.5</v>
      </c>
      <c r="Y8" s="50">
        <v>64</v>
      </c>
      <c r="Z8" s="51"/>
      <c r="AA8" s="50">
        <v>38</v>
      </c>
      <c r="AB8" s="50">
        <v>30.5</v>
      </c>
      <c r="AC8" s="50">
        <v>64</v>
      </c>
      <c r="AD8" s="52">
        <v>4</v>
      </c>
      <c r="AE8" s="53">
        <f t="shared" si="0"/>
        <v>5.0000000000000001E-3</v>
      </c>
      <c r="AF8" s="54">
        <v>63</v>
      </c>
      <c r="AG8" s="55">
        <f t="shared" si="1"/>
        <v>50400</v>
      </c>
      <c r="AH8" s="56">
        <v>5400</v>
      </c>
      <c r="AI8" s="57">
        <f t="shared" si="2"/>
        <v>0.11</v>
      </c>
      <c r="AJ8" s="58" t="s">
        <v>118</v>
      </c>
      <c r="AK8" s="80">
        <v>6.5000000000000002E-2</v>
      </c>
      <c r="AL8" s="57" t="str">
        <f t="shared" si="3"/>
        <v/>
      </c>
      <c r="AM8" s="57" t="str">
        <f t="shared" si="4"/>
        <v/>
      </c>
      <c r="AN8" s="60">
        <v>0.01</v>
      </c>
      <c r="AO8" s="57">
        <f t="shared" si="5"/>
        <v>0.14000000000000001</v>
      </c>
      <c r="AP8" s="60">
        <v>0.05</v>
      </c>
      <c r="AQ8" s="57">
        <f t="shared" si="6"/>
        <v>0.71</v>
      </c>
      <c r="AR8" s="71"/>
      <c r="AS8" s="57"/>
      <c r="AT8" s="66"/>
      <c r="AU8" s="71"/>
      <c r="AV8" s="72"/>
      <c r="AW8" s="66"/>
      <c r="AX8" s="71"/>
      <c r="AY8" s="57"/>
      <c r="AZ8" s="66"/>
      <c r="BA8" s="71"/>
      <c r="BB8" s="57"/>
      <c r="BC8" s="60">
        <v>0.08</v>
      </c>
      <c r="BD8" s="57">
        <f t="shared" si="7"/>
        <v>1.1299999999999999</v>
      </c>
      <c r="BE8" s="57">
        <f t="shared" si="8"/>
        <v>1.98</v>
      </c>
      <c r="BF8" s="57" t="str">
        <f t="shared" si="9"/>
        <v/>
      </c>
      <c r="BG8" s="61" t="str">
        <f t="shared" si="10"/>
        <v/>
      </c>
      <c r="BH8" s="73">
        <v>14.12</v>
      </c>
      <c r="BI8" s="63">
        <v>1.36</v>
      </c>
      <c r="BJ8" s="64">
        <f t="shared" si="11"/>
        <v>19.2</v>
      </c>
      <c r="BK8" s="82">
        <v>32.99</v>
      </c>
      <c r="BL8" s="74">
        <f t="shared" si="12"/>
        <v>0.57199999999999995</v>
      </c>
      <c r="BM8" s="66"/>
      <c r="BN8" s="77">
        <v>1000</v>
      </c>
      <c r="BO8" s="57" t="str">
        <f t="shared" si="13"/>
        <v/>
      </c>
      <c r="BP8" s="57">
        <f t="shared" si="14"/>
        <v>14120</v>
      </c>
      <c r="BQ8" s="72">
        <f t="shared" si="15"/>
        <v>32990</v>
      </c>
      <c r="BR8" s="67">
        <f t="shared" si="16"/>
        <v>18.54</v>
      </c>
      <c r="BS8" s="75"/>
      <c r="BU8" s="3"/>
    </row>
    <row r="9" spans="1:73" s="6" customFormat="1" ht="99.95" customHeight="1">
      <c r="A9" s="86">
        <v>8</v>
      </c>
      <c r="B9" s="47"/>
      <c r="C9" s="47"/>
      <c r="D9" s="4" t="s">
        <v>18</v>
      </c>
      <c r="E9" s="42" t="s">
        <v>101</v>
      </c>
      <c r="F9" s="42" t="s">
        <v>26</v>
      </c>
      <c r="G9" s="78" t="s">
        <v>23</v>
      </c>
      <c r="H9" s="79" t="s">
        <v>24</v>
      </c>
      <c r="I9" s="79" t="s">
        <v>24</v>
      </c>
      <c r="J9" s="79" t="s">
        <v>22</v>
      </c>
      <c r="K9" s="79" t="s">
        <v>22</v>
      </c>
      <c r="L9" s="90" t="s">
        <v>122</v>
      </c>
      <c r="M9" s="79" t="s">
        <v>25</v>
      </c>
      <c r="N9" s="47"/>
      <c r="O9" s="47"/>
      <c r="P9" s="88" t="s">
        <v>117</v>
      </c>
      <c r="Q9" s="85" t="s">
        <v>109</v>
      </c>
      <c r="R9" s="42" t="s">
        <v>97</v>
      </c>
      <c r="S9" s="66"/>
      <c r="T9" s="81" t="e">
        <f>#REF!</f>
        <v>#REF!</v>
      </c>
      <c r="U9" s="42" t="s">
        <v>98</v>
      </c>
      <c r="V9" s="42"/>
      <c r="W9" s="50">
        <v>38</v>
      </c>
      <c r="X9" s="50">
        <v>30.5</v>
      </c>
      <c r="Y9" s="50">
        <v>64</v>
      </c>
      <c r="Z9" s="51"/>
      <c r="AA9" s="50">
        <v>38</v>
      </c>
      <c r="AB9" s="50">
        <v>30.5</v>
      </c>
      <c r="AC9" s="50">
        <v>64</v>
      </c>
      <c r="AD9" s="52">
        <v>4</v>
      </c>
      <c r="AE9" s="53">
        <f t="shared" si="0"/>
        <v>5.0000000000000001E-3</v>
      </c>
      <c r="AF9" s="54">
        <v>63</v>
      </c>
      <c r="AG9" s="55">
        <f t="shared" si="1"/>
        <v>50400</v>
      </c>
      <c r="AH9" s="56">
        <v>5400</v>
      </c>
      <c r="AI9" s="57">
        <f t="shared" si="2"/>
        <v>0.11</v>
      </c>
      <c r="AJ9" s="58" t="s">
        <v>118</v>
      </c>
      <c r="AK9" s="80">
        <v>6.5000000000000002E-2</v>
      </c>
      <c r="AL9" s="57" t="str">
        <f t="shared" si="3"/>
        <v/>
      </c>
      <c r="AM9" s="57" t="str">
        <f t="shared" si="4"/>
        <v/>
      </c>
      <c r="AN9" s="60">
        <v>0.01</v>
      </c>
      <c r="AO9" s="57">
        <f t="shared" si="5"/>
        <v>0.14000000000000001</v>
      </c>
      <c r="AP9" s="60">
        <v>0.05</v>
      </c>
      <c r="AQ9" s="57">
        <f t="shared" si="6"/>
        <v>0.72</v>
      </c>
      <c r="AR9" s="71"/>
      <c r="AS9" s="57"/>
      <c r="AT9" s="66"/>
      <c r="AU9" s="71"/>
      <c r="AV9" s="72"/>
      <c r="AW9" s="66"/>
      <c r="AX9" s="71"/>
      <c r="AY9" s="57"/>
      <c r="AZ9" s="66"/>
      <c r="BA9" s="71"/>
      <c r="BB9" s="57"/>
      <c r="BC9" s="60">
        <v>0.08</v>
      </c>
      <c r="BD9" s="57">
        <f t="shared" si="7"/>
        <v>1.1599999999999999</v>
      </c>
      <c r="BE9" s="57">
        <f t="shared" si="8"/>
        <v>2.02</v>
      </c>
      <c r="BF9" s="57" t="str">
        <f t="shared" si="9"/>
        <v/>
      </c>
      <c r="BG9" s="61" t="str">
        <f t="shared" si="10"/>
        <v/>
      </c>
      <c r="BH9" s="73">
        <v>14.49</v>
      </c>
      <c r="BI9" s="63">
        <v>1.36</v>
      </c>
      <c r="BJ9" s="64">
        <f t="shared" si="11"/>
        <v>19.71</v>
      </c>
      <c r="BK9" s="82">
        <v>32.99</v>
      </c>
      <c r="BL9" s="74">
        <f t="shared" si="12"/>
        <v>0.56079999999999997</v>
      </c>
      <c r="BM9" s="66"/>
      <c r="BN9" s="77">
        <v>1000</v>
      </c>
      <c r="BO9" s="57" t="str">
        <f t="shared" si="13"/>
        <v/>
      </c>
      <c r="BP9" s="57">
        <f t="shared" si="14"/>
        <v>14490</v>
      </c>
      <c r="BQ9" s="72">
        <f t="shared" si="15"/>
        <v>32990</v>
      </c>
      <c r="BR9" s="67">
        <f t="shared" si="16"/>
        <v>18.54</v>
      </c>
      <c r="BS9" s="75"/>
      <c r="BU9" s="3"/>
    </row>
    <row r="10" spans="1:73">
      <c r="BG10" s="14"/>
      <c r="BK10" s="9"/>
      <c r="BL10" s="14"/>
      <c r="BN10" s="12"/>
    </row>
  </sheetData>
  <sheetProtection insertRows="0" deleteRows="0" sort="0"/>
  <protectedRanges>
    <protectedRange sqref="BH11:BH252 BL2:BL3 W10:AO252 P8:V252 Q2:V7 BC2:BG252 AE2:AG9 AL2:AO9 AI2:AI9 W4:Y9 AA4:AD9 BN4:BN10 A2:J252 BK4:BL10 AT2:AV252 BR2:BR9 AK4:AK9 L2:N252" name="Range1"/>
    <protectedRange sqref="W2:Y3 AA2:AD3" name="Range1_2"/>
    <protectedRange sqref="AH2:AH9" name="Range1_3"/>
    <protectedRange sqref="AJ2:AK2 AK3 AJ3:AJ9" name="Range1_4"/>
    <protectedRange sqref="BK2:BK3" name="Range1_5"/>
    <protectedRange sqref="BN2:BN3" name="Range1_6"/>
    <protectedRange sqref="AP2:AS214" name="Range1_1"/>
    <protectedRange sqref="AW2:BB214" name="Range1_7"/>
    <protectedRange sqref="K2:K255" name="Range1_1_1"/>
    <protectedRange sqref="O2:O250" name="Range1_8"/>
    <protectedRange sqref="BM2:BM250" name="Range1_9"/>
  </protectedRanges>
  <phoneticPr fontId="1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#REF!</xm:f>
          </x14:formula1>
          <xm:sqref>D2:D9</xm:sqref>
        </x14:dataValidation>
        <x14:dataValidation type="list" allowBlank="1" showInputMessage="1" showErrorMessage="1">
          <x14:formula1>
            <xm:f>#REF!</xm:f>
          </x14:formula1>
          <xm:sqref>E2:E9</xm:sqref>
        </x14:dataValidation>
        <x14:dataValidation type="list" allowBlank="1" showInputMessage="1" showErrorMessage="1">
          <x14:formula1>
            <xm:f>#REF!</xm:f>
          </x14:formula1>
          <xm:sqref>F2:F9</xm:sqref>
        </x14:dataValidation>
        <x14:dataValidation type="list" allowBlank="1" showInputMessage="1" showErrorMessage="1">
          <x14:formula1>
            <xm:f>#REF!</xm:f>
          </x14:formula1>
          <xm:sqref>U2:U9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 otherUserPermission="visible"/>
  <rangeList sheetStid="2" master="" otherUserPermission="visible"/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1" rangeCreator="" othersAccessPermission="edit"/>
    <arrUserId title="Range1_7" rangeCreator="" othersAccessPermission="edit"/>
    <arrUserId title="Range1_1_1" rangeCreator="" othersAccessPermission="edit"/>
    <arrUserId title="Range1_8" rangeCreator="" othersAccessPermission="edit"/>
    <arrUserId title="Range1_9" rangeCreator="" othersAccessPermission="edit"/>
  </rangeList>
  <rangeList sheetStid="8" master="" otherUserPermission="visible"/>
  <rangeList sheetStid="6" master="" otherUserPermission="visible"/>
  <rangeList sheetStid="7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2025-03-10T18:28:00Z</dcterms:created>
  <dcterms:modified xsi:type="dcterms:W3CDTF">2026-04-13T08:45:15Z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EF3FA0CF88084F28A12DECDA55C67370_13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