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cat82">#REF!</definedName>
    <definedName name="A">#REF!</definedName>
    <definedName name="AIM">#REF!</definedName>
    <definedName name="Artwork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[3]Sheet1!$DW$2:$DW$3</definedName>
    <definedName name="CH">'[2]COMMON ATTR'!$C$4:$C$249</definedName>
    <definedName name="colour">#REF!</definedName>
    <definedName name="COLUMN">'[2]PT TABLE'!$A$2</definedName>
    <definedName name="Commitment">#REF!</definedName>
    <definedName name="CON">'[4]317-TOP'!#REF!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[3]Sheet1!$EC$2:$EC$3</definedName>
    <definedName name="Gold1">#REF!</definedName>
    <definedName name="h">#REF!</definedName>
    <definedName name="HBC">'[5]Spec Sheet'!#REF!</definedName>
    <definedName name="help">#REF!</definedName>
    <definedName name="here">#REF!</definedName>
    <definedName name="Home_Décor">#REF!</definedName>
    <definedName name="Home_Décor.">#REF!</definedName>
    <definedName name="i">'[6] Projected 2006 VS. 2005'!#REF!</definedName>
    <definedName name="IAN">'[7]FLASH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[8]Sheet1!$A$2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[9]Sheet1!$A$1:$C$65536</definedName>
    <definedName name="one">#REF!</definedName>
    <definedName name="Outdoor">#REF!</definedName>
    <definedName name="PACK">[3]Sheet1!$EE$2:$EE$3</definedName>
    <definedName name="Pet_Care">#REF!</definedName>
    <definedName name="Pillow_Shams">#REF!</definedName>
    <definedName name="Pillowcases">#REF!</definedName>
    <definedName name="PL">'[10]UNIQUE ATTR 2'!#REF!</definedName>
    <definedName name="PORT_IFF">[11]a!$A$10:$B$35</definedName>
    <definedName name="_xlnm.Print_Area">#REF!</definedName>
    <definedName name="PRINT_AREA_MI">#REF!</definedName>
    <definedName name="Prints">#REF!</definedName>
    <definedName name="PT">'[2]PT TABLE'!$A$4:$A$42</definedName>
    <definedName name="PW">'[10]UNIQUE ATTR 2'!#REF!</definedName>
    <definedName name="Quilts">#REF!</definedName>
    <definedName name="RN">'[2]RN_Item Disposition'!$A$12:$A$81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[12]Sheet3!$A:$IV</definedName>
    <definedName name="suzie">#REF!</definedName>
    <definedName name="t">#REF!</definedName>
    <definedName name="three">[12]Sheet3!$A:$IV</definedName>
    <definedName name="TOTAL">#REF!</definedName>
    <definedName name="totals">#REF!</definedName>
    <definedName name="Towels_Bath_Sheets">#REF!</definedName>
    <definedName name="toys">#REF!</definedName>
    <definedName name="two">[12]Sheet2!$A:$IV</definedName>
    <definedName name="UNIT">[3]Sheet1!$EF$2:$EF$3</definedName>
    <definedName name="upc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1" i="1" l="1"/>
  <c r="BE11" i="1"/>
  <c r="AX11" i="1"/>
  <c r="AN11" i="1" s="1"/>
  <c r="AS11" i="1"/>
  <c r="AJ11" i="1"/>
  <c r="AK11" i="1" s="1"/>
  <c r="AD11" i="1"/>
  <c r="AF11" i="1" s="1"/>
  <c r="AH11" i="1" s="1"/>
  <c r="BF10" i="1"/>
  <c r="BE10" i="1"/>
  <c r="AX10" i="1"/>
  <c r="AS10" i="1" s="1"/>
  <c r="AP10" i="1"/>
  <c r="AJ10" i="1"/>
  <c r="AK10" i="1" s="1"/>
  <c r="AD10" i="1"/>
  <c r="AF10" i="1" s="1"/>
  <c r="AH10" i="1" s="1"/>
  <c r="AL10" i="1" s="1"/>
  <c r="BF9" i="1"/>
  <c r="BE9" i="1"/>
  <c r="AX9" i="1"/>
  <c r="AN9" i="1" s="1"/>
  <c r="AJ9" i="1"/>
  <c r="AK9" i="1" s="1"/>
  <c r="AD9" i="1"/>
  <c r="AF9" i="1" s="1"/>
  <c r="AH9" i="1" s="1"/>
  <c r="BF8" i="1"/>
  <c r="BE8" i="1"/>
  <c r="AX8" i="1"/>
  <c r="BD8" i="1" s="1"/>
  <c r="AJ8" i="1"/>
  <c r="AK8" i="1" s="1"/>
  <c r="AD8" i="1"/>
  <c r="AF8" i="1" s="1"/>
  <c r="AH8" i="1" s="1"/>
  <c r="BF7" i="1"/>
  <c r="BE7" i="1"/>
  <c r="BD7" i="1"/>
  <c r="AX7" i="1"/>
  <c r="AN7" i="1" s="1"/>
  <c r="AS7" i="1"/>
  <c r="AP7" i="1"/>
  <c r="AJ7" i="1"/>
  <c r="AK7" i="1" s="1"/>
  <c r="AD7" i="1"/>
  <c r="AF7" i="1" s="1"/>
  <c r="AH7" i="1" s="1"/>
  <c r="BF6" i="1"/>
  <c r="BE6" i="1"/>
  <c r="AX6" i="1"/>
  <c r="AS6" i="1" s="1"/>
  <c r="AP6" i="1"/>
  <c r="AN6" i="1"/>
  <c r="AJ6" i="1"/>
  <c r="AK6" i="1" s="1"/>
  <c r="AD6" i="1"/>
  <c r="AF6" i="1" s="1"/>
  <c r="AH6" i="1" s="1"/>
  <c r="AL6" i="1" s="1"/>
  <c r="BF5" i="1"/>
  <c r="BE5" i="1"/>
  <c r="AX5" i="1"/>
  <c r="BD5" i="1" s="1"/>
  <c r="AN5" i="1"/>
  <c r="AJ5" i="1"/>
  <c r="AK5" i="1" s="1"/>
  <c r="AD5" i="1"/>
  <c r="AF5" i="1" s="1"/>
  <c r="AH5" i="1" s="1"/>
  <c r="AL5" i="1" s="1"/>
  <c r="BF4" i="1"/>
  <c r="BE4" i="1"/>
  <c r="AX4" i="1"/>
  <c r="AS4" i="1" s="1"/>
  <c r="AJ4" i="1"/>
  <c r="AK4" i="1" s="1"/>
  <c r="AD4" i="1"/>
  <c r="AF4" i="1" s="1"/>
  <c r="AH4" i="1" s="1"/>
  <c r="BF3" i="1"/>
  <c r="BE3" i="1"/>
  <c r="AX3" i="1"/>
  <c r="BD3" i="1" s="1"/>
  <c r="AJ3" i="1"/>
  <c r="AK3" i="1" s="1"/>
  <c r="AD3" i="1"/>
  <c r="AF3" i="1" s="1"/>
  <c r="AH3" i="1" s="1"/>
  <c r="BF2" i="1"/>
  <c r="BE2" i="1"/>
  <c r="AX2" i="1"/>
  <c r="BD2" i="1" s="1"/>
  <c r="AJ2" i="1"/>
  <c r="AK2" i="1" s="1"/>
  <c r="AD2" i="1"/>
  <c r="AF2" i="1" s="1"/>
  <c r="AH2" i="1" s="1"/>
  <c r="AL2" i="1" l="1"/>
  <c r="AN3" i="1"/>
  <c r="BD6" i="1"/>
  <c r="AZ7" i="1"/>
  <c r="AL8" i="1"/>
  <c r="AL9" i="1"/>
  <c r="AZ10" i="1"/>
  <c r="AS2" i="1"/>
  <c r="AZ6" i="1"/>
  <c r="AL7" i="1"/>
  <c r="AS8" i="1"/>
  <c r="AN10" i="1"/>
  <c r="AT10" i="1" s="1"/>
  <c r="AU10" i="1" s="1"/>
  <c r="BD10" i="1"/>
  <c r="AN4" i="1"/>
  <c r="AZ4" i="1"/>
  <c r="AP5" i="1"/>
  <c r="AT5" i="1" s="1"/>
  <c r="AU5" i="1" s="1"/>
  <c r="AZ5" i="1"/>
  <c r="AZ9" i="1"/>
  <c r="AN2" i="1"/>
  <c r="AZ2" i="1"/>
  <c r="AP3" i="1"/>
  <c r="AZ3" i="1"/>
  <c r="AP4" i="1"/>
  <c r="BD4" i="1"/>
  <c r="AS5" i="1"/>
  <c r="AT7" i="1"/>
  <c r="AU7" i="1" s="1"/>
  <c r="AN8" i="1"/>
  <c r="AZ8" i="1"/>
  <c r="AP9" i="1"/>
  <c r="BD9" i="1"/>
  <c r="AZ11" i="1"/>
  <c r="AT6" i="1"/>
  <c r="AU6" i="1" s="1"/>
  <c r="AP2" i="1"/>
  <c r="AL3" i="1"/>
  <c r="AS3" i="1"/>
  <c r="AP8" i="1"/>
  <c r="AT8" i="1" s="1"/>
  <c r="AU8" i="1" s="1"/>
  <c r="AS9" i="1"/>
  <c r="AP11" i="1"/>
  <c r="AT11" i="1" s="1"/>
  <c r="BD11" i="1"/>
  <c r="AL4" i="1"/>
  <c r="AL11" i="1"/>
  <c r="AT2" i="1" l="1"/>
  <c r="AU2" i="1" s="1"/>
  <c r="BC2" i="1" s="1"/>
  <c r="AT9" i="1"/>
  <c r="AU9" i="1" s="1"/>
  <c r="AT3" i="1"/>
  <c r="AU3" i="1" s="1"/>
  <c r="AV2" i="1"/>
  <c r="BC5" i="1"/>
  <c r="AV5" i="1"/>
  <c r="BC8" i="1"/>
  <c r="AV8" i="1"/>
  <c r="BC6" i="1"/>
  <c r="AV6" i="1"/>
  <c r="BC10" i="1"/>
  <c r="AV10" i="1"/>
  <c r="AU11" i="1"/>
  <c r="BC11" i="1" s="1"/>
  <c r="AT4" i="1"/>
  <c r="AU4" i="1" s="1"/>
  <c r="BC4" i="1" s="1"/>
  <c r="AV9" i="1"/>
  <c r="BC9" i="1"/>
  <c r="AV7" i="1"/>
  <c r="BC7" i="1"/>
  <c r="AV11" i="1"/>
  <c r="AV3" i="1" l="1"/>
  <c r="BC3" i="1"/>
  <c r="AV4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Z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C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D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E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F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<sst xmlns="http://schemas.openxmlformats.org/spreadsheetml/2006/main" count="235" uniqueCount="117">
  <si>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</si>
  <si>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</si>
  <si>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</si>
  <si>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</si>
  <si>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</si>
  <si>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</si>
  <si>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</si>
  <si>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</si>
  <si>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</si>
  <si>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</si>
  <si>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</si>
  <si>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</si>
  <si>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</si>
  <si>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</si>
  <si>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</si>
  <si>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</si>
  <si>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</si>
  <si>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</si>
  <si>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</si>
  <si>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</si>
  <si>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</si>
  <si>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</si>
  <si>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</si>
  <si>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</si>
  <si>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</si>
  <si>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</si>
  <si>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</si>
  <si>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</si>
  <si>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</si>
  <si>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</si>
  <si>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</si>
  <si>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</si>
  <si>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</si>
  <si>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</si>
  <si>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</si>
  <si>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(15%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</si>
  <si>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</si>
  <si>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</si>
  <si>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</si>
  <si>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</si>
  <si>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</si>
  <si>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</si>
  <si>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</si>
  <si>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</si>
  <si>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</si>
  <si>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</si>
  <si>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</si>
  <si>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</si>
  <si>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 (20% Tariff Price)</t>
  </si>
  <si>
    <t>JLA POE Price (15% Tariff Price)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</si>
  <si>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</si>
  <si>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</si>
  <si>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</si>
  <si>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</si>
  <si>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</si>
  <si>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</si>
  <si>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</si>
  <si>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</si>
  <si>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</si>
  <si>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</si>
  <si>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</si>
  <si>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</si>
  <si>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</si>
  <si>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Shower Curtain</t>
  </si>
  <si>
    <t>Snowman Scene</t>
  </si>
  <si>
    <r>
      <t xml:space="preserve">100% </t>
    </r>
    <r>
      <rPr>
        <sz val="11"/>
        <rFont val="Calibri"/>
        <family val="2"/>
      </rPr>
      <t>P</t>
    </r>
    <r>
      <rPr>
        <sz val="11"/>
        <rFont val="Calibri"/>
        <family val="2"/>
      </rPr>
      <t>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Single Shower Curtain</t>
    </r>
    <phoneticPr fontId="2" type="noConversion"/>
  </si>
  <si>
    <t>Single Shower Curtain</t>
  </si>
  <si>
    <t>100% polyester, 110gsm poly slub, printed</t>
    <phoneticPr fontId="2" type="noConversion"/>
  </si>
  <si>
    <t>100% polyester</t>
    <phoneticPr fontId="2" type="noConversion"/>
  </si>
  <si>
    <r>
      <t>72</t>
    </r>
    <r>
      <rPr>
        <sz val="11"/>
        <rFont val="Calibri"/>
        <family val="2"/>
      </rPr>
      <t>x</t>
    </r>
    <r>
      <rPr>
        <sz val="11"/>
        <rFont val="Calibri"/>
        <family val="2"/>
      </rPr>
      <t>72"</t>
    </r>
    <phoneticPr fontId="2" type="noConversion"/>
  </si>
  <si>
    <t>Multi</t>
  </si>
  <si>
    <t>RS70-8951</t>
    <phoneticPr fontId="2" type="noConversion"/>
  </si>
  <si>
    <t>022164803952</t>
    <phoneticPr fontId="2" type="noConversion"/>
  </si>
  <si>
    <t>Piece</t>
  </si>
  <si>
    <t>Normal</t>
  </si>
  <si>
    <t>Header Card and Plastic Hanger</t>
  </si>
  <si>
    <t>6303.12.0090</t>
  </si>
  <si>
    <t>New</t>
  </si>
  <si>
    <t>Ningbo,China</t>
  </si>
  <si>
    <t>China</t>
  </si>
  <si>
    <t>Holiday Ducks</t>
  </si>
  <si>
    <t>100% Polyester Single Shower Curtain</t>
    <phoneticPr fontId="2" type="noConversion"/>
  </si>
  <si>
    <t>100% polyester, 110gsm poly slub, printed</t>
  </si>
  <si>
    <t>100% polyester</t>
    <phoneticPr fontId="2" type="noConversion"/>
  </si>
  <si>
    <t>RS70-8952</t>
  </si>
  <si>
    <t>022164803969</t>
  </si>
  <si>
    <t>Poinsettia</t>
  </si>
  <si>
    <t>100% polyester</t>
    <phoneticPr fontId="2" type="noConversion"/>
  </si>
  <si>
    <r>
      <t>72</t>
    </r>
    <r>
      <rPr>
        <sz val="11"/>
        <rFont val="Calibri"/>
        <family val="2"/>
      </rPr>
      <t>x</t>
    </r>
    <r>
      <rPr>
        <sz val="11"/>
        <rFont val="Calibri"/>
        <family val="2"/>
      </rPr>
      <t>72"</t>
    </r>
    <phoneticPr fontId="2" type="noConversion"/>
  </si>
  <si>
    <t>RS70-8953</t>
  </si>
  <si>
    <t>022164803976</t>
  </si>
  <si>
    <t>Teddy Bears</t>
  </si>
  <si>
    <r>
      <t>72</t>
    </r>
    <r>
      <rPr>
        <sz val="11"/>
        <rFont val="Calibri"/>
        <family val="2"/>
      </rPr>
      <t>x</t>
    </r>
    <r>
      <rPr>
        <sz val="11"/>
        <rFont val="Calibri"/>
        <family val="2"/>
      </rPr>
      <t>72"</t>
    </r>
    <phoneticPr fontId="2" type="noConversion"/>
  </si>
  <si>
    <t>RS70-8954</t>
  </si>
  <si>
    <t>022164803983</t>
  </si>
  <si>
    <t>Holiday Dogs</t>
  </si>
  <si>
    <t>100% Polyester Single Shower Curtain</t>
    <phoneticPr fontId="2" type="noConversion"/>
  </si>
  <si>
    <t>RS70-8955</t>
  </si>
  <si>
    <t>022164803990</t>
  </si>
  <si>
    <t>Gingerbread Pink</t>
  </si>
  <si>
    <t>RS70-8956</t>
  </si>
  <si>
    <t>022164804003</t>
  </si>
  <si>
    <t>Carousel Bows Pink</t>
  </si>
  <si>
    <t>100% Polyester Single Shower Curtain</t>
    <phoneticPr fontId="2" type="noConversion"/>
  </si>
  <si>
    <t>RS70-8957</t>
  </si>
  <si>
    <t>022164804010</t>
  </si>
  <si>
    <t>Hoilday Cow</t>
  </si>
  <si>
    <t>100% Polyester Single Shower Curtain</t>
    <phoneticPr fontId="2" type="noConversion"/>
  </si>
  <si>
    <t>RS70-8958</t>
  </si>
  <si>
    <t>022164804027</t>
  </si>
  <si>
    <t>Martha Stewart Everyday</t>
  </si>
  <si>
    <t>Martha Stewart (Bath) 5%</t>
  </si>
  <si>
    <t>TBD</t>
  </si>
  <si>
    <t>100% polyester</t>
    <phoneticPr fontId="2" type="noConversion"/>
  </si>
  <si>
    <t>MTE70-0789</t>
  </si>
  <si>
    <t>Santa</t>
  </si>
  <si>
    <t>MTE70-0790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</si>
</sst>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_(* #,##0_);_(* \(#,##0\);_(* \-??_);_(@_)"/>
    <numFmt numFmtId="182" formatCode="0.0_);[Red]\(0.0\)"/>
    <numFmt numFmtId="183" formatCode="0.0%"/>
    <numFmt numFmtId="184" formatCode="[$-409]d/mmm;@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98168889431442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179" fontId="10" fillId="0" borderId="0"/>
    <xf numFmtId="9" fontId="3" fillId="0" borderId="0"/>
  </cellStyleXfs>
  <cellXfs count="8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6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9" fillId="8" borderId="2" xfId="0" applyFont="1" applyFill="1" applyBorder="1" applyAlignment="1">
      <alignment wrapText="1"/>
    </xf>
    <xf numFmtId="179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3" fillId="0" borderId="2" xfId="1" applyBorder="1" applyAlignment="1">
      <alignment wrapText="1"/>
    </xf>
    <xf numFmtId="180" fontId="1" fillId="0" borderId="2" xfId="0" applyNumberFormat="1" applyFont="1" applyBorder="1"/>
    <xf numFmtId="0" fontId="0" fillId="0" borderId="2" xfId="0" applyBorder="1" applyAlignment="1">
      <alignment wrapText="1"/>
    </xf>
    <xf numFmtId="179" fontId="11" fillId="8" borderId="2" xfId="3" quotePrefix="1" applyFont="1" applyFill="1" applyBorder="1" applyAlignment="1">
      <alignment horizontal="left" vertical="center" wrapText="1"/>
    </xf>
    <xf numFmtId="0" fontId="0" fillId="9" borderId="2" xfId="0" applyFill="1" applyBorder="1"/>
    <xf numFmtId="176" fontId="12" fillId="8" borderId="1" xfId="0" applyNumberFormat="1" applyFont="1" applyFill="1" applyBorder="1"/>
    <xf numFmtId="177" fontId="0" fillId="0" borderId="2" xfId="0" applyNumberFormat="1" applyBorder="1"/>
    <xf numFmtId="2" fontId="0" fillId="0" borderId="2" xfId="0" applyNumberFormat="1" applyBorder="1"/>
    <xf numFmtId="181" fontId="0" fillId="0" borderId="2" xfId="0" applyNumberFormat="1" applyBorder="1"/>
    <xf numFmtId="178" fontId="0" fillId="10" borderId="2" xfId="0" applyNumberFormat="1" applyFill="1" applyBorder="1"/>
    <xf numFmtId="1" fontId="0" fillId="10" borderId="2" xfId="0" applyNumberFormat="1" applyFill="1" applyBorder="1"/>
    <xf numFmtId="3" fontId="0" fillId="0" borderId="2" xfId="0" applyNumberFormat="1" applyBorder="1"/>
    <xf numFmtId="176" fontId="0" fillId="10" borderId="2" xfId="0" applyNumberFormat="1" applyFill="1" applyBorder="1"/>
    <xf numFmtId="182" fontId="0" fillId="0" borderId="2" xfId="0" applyNumberFormat="1" applyBorder="1"/>
    <xf numFmtId="183" fontId="9" fillId="0" borderId="2" xfId="0" applyNumberFormat="1" applyFont="1" applyBorder="1"/>
    <xf numFmtId="183" fontId="0" fillId="0" borderId="2" xfId="0" applyNumberFormat="1" applyBorder="1"/>
    <xf numFmtId="183" fontId="13" fillId="0" borderId="2" xfId="0" applyNumberFormat="1" applyFont="1" applyBorder="1"/>
    <xf numFmtId="176" fontId="0" fillId="0" borderId="2" xfId="0" applyNumberFormat="1" applyBorder="1"/>
    <xf numFmtId="183" fontId="0" fillId="10" borderId="2" xfId="4" applyNumberFormat="1" applyFont="1" applyFill="1" applyBorder="1"/>
    <xf numFmtId="176" fontId="13" fillId="11" borderId="2" xfId="0" applyNumberFormat="1" applyFont="1" applyFill="1" applyBorder="1" applyAlignment="1">
      <alignment horizontal="center" vertical="center" wrapText="1"/>
    </xf>
    <xf numFmtId="176" fontId="13" fillId="8" borderId="2" xfId="0" applyNumberFormat="1" applyFont="1" applyFill="1" applyBorder="1" applyAlignment="1">
      <alignment horizontal="center" vertical="center"/>
    </xf>
    <xf numFmtId="184" fontId="1" fillId="0" borderId="2" xfId="0" applyNumberFormat="1" applyFont="1" applyBorder="1"/>
    <xf numFmtId="184" fontId="0" fillId="0" borderId="2" xfId="0" applyNumberFormat="1" applyBorder="1"/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wrapText="1"/>
    </xf>
    <xf numFmtId="176" fontId="12" fillId="8" borderId="1" xfId="0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6" fontId="0" fillId="10" borderId="2" xfId="0" applyNumberFormat="1" applyFill="1" applyBorder="1" applyAlignment="1">
      <alignment wrapText="1"/>
    </xf>
    <xf numFmtId="183" fontId="0" fillId="0" borderId="2" xfId="0" applyNumberFormat="1" applyBorder="1" applyAlignment="1">
      <alignment wrapText="1"/>
    </xf>
    <xf numFmtId="183" fontId="0" fillId="10" borderId="2" xfId="4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2" xfId="0" applyFill="1" applyBorder="1"/>
    <xf numFmtId="183" fontId="13" fillId="0" borderId="2" xfId="0" applyNumberFormat="1" applyFont="1" applyBorder="1" applyAlignment="1">
      <alignment wrapText="1"/>
    </xf>
    <xf numFmtId="176" fontId="13" fillId="11" borderId="2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5">
    <cellStyle name="Normal 2" xfId="1"/>
    <cellStyle name="Normal 2 18 2" xfId="2"/>
    <cellStyle name="Percent 2" xfId="4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372020</xdr:colOff>
      <xdr:row>1</xdr:row>
      <xdr:rowOff>153939</xdr:rowOff>
    </xdr:from>
    <xdr:to>
      <xdr:col>1</xdr:col>
      <xdr:colOff>1372626</xdr:colOff>
      <xdr:row>1</xdr:row>
      <xdr:rowOff>930343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36655B4C-B241-4F27-AAF0-E2597A072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295" y="1373139"/>
          <a:ext cx="1000606" cy="776404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352778</xdr:colOff>
      <xdr:row>2</xdr:row>
      <xdr:rowOff>96211</xdr:rowOff>
    </xdr:from>
    <xdr:to>
      <xdr:col>1</xdr:col>
      <xdr:colOff>1372626</xdr:colOff>
      <xdr:row>2</xdr:row>
      <xdr:rowOff>872270</xdr:rowOff>
    </xdr:to>
    <xdr:pic>
      <xdr:nvPicPr>
        <xdr:cNvPr id="17" name="图片 9">
          <a:extLst>
            <a:ext uri="{FF2B5EF4-FFF2-40B4-BE49-F238E27FC236}">
              <a16:creationId xmlns:a16="http://schemas.microsoft.com/office/drawing/2014/main" xmlns="" id="{3BCFE9A1-A465-458F-BC5A-2D0D9D2D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053" y="2325061"/>
          <a:ext cx="1019848" cy="776059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3</xdr:row>
      <xdr:rowOff>134697</xdr:rowOff>
    </xdr:from>
    <xdr:to>
      <xdr:col>1</xdr:col>
      <xdr:colOff>1379040</xdr:colOff>
      <xdr:row>3</xdr:row>
      <xdr:rowOff>899641</xdr:rowOff>
    </xdr:to>
    <xdr:pic>
      <xdr:nvPicPr>
        <xdr:cNvPr id="18" name="图片 10">
          <a:extLst>
            <a:ext uri="{FF2B5EF4-FFF2-40B4-BE49-F238E27FC236}">
              <a16:creationId xmlns:a16="http://schemas.microsoft.com/office/drawing/2014/main" xmlns="" id="{69A7044F-7B2A-4EF8-A137-EE6B24A8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2639" y="3373197"/>
          <a:ext cx="1032676" cy="764944"/>
        </a:xfrm>
        <a:prstGeom prst="rect">
          <a:avLst/>
        </a:prstGeom>
      </xdr:spPr>
    </xdr:pic>
    <xdr:clientData/>
  </xdr:twoCellAnchor>
  <xdr:twoCellAnchor editAs="oneCell">
    <xdr:from>
      <xdr:col>1</xdr:col>
      <xdr:colOff>372020</xdr:colOff>
      <xdr:row>4</xdr:row>
      <xdr:rowOff>134696</xdr:rowOff>
    </xdr:from>
    <xdr:to>
      <xdr:col>1</xdr:col>
      <xdr:colOff>1397150</xdr:colOff>
      <xdr:row>4</xdr:row>
      <xdr:rowOff>910807</xdr:rowOff>
    </xdr:to>
    <xdr:pic>
      <xdr:nvPicPr>
        <xdr:cNvPr id="19" name="图片 11">
          <a:extLst>
            <a:ext uri="{FF2B5EF4-FFF2-40B4-BE49-F238E27FC236}">
              <a16:creationId xmlns:a16="http://schemas.microsoft.com/office/drawing/2014/main" xmlns="" id="{17BCA081-3401-4B55-851A-90F60F2F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8295" y="4382846"/>
          <a:ext cx="1025130" cy="776111"/>
        </a:xfrm>
        <a:prstGeom prst="rect">
          <a:avLst/>
        </a:prstGeom>
      </xdr:spPr>
    </xdr:pic>
    <xdr:clientData/>
  </xdr:twoCellAnchor>
  <xdr:twoCellAnchor editAs="oneCell">
    <xdr:from>
      <xdr:col>1</xdr:col>
      <xdr:colOff>339949</xdr:colOff>
      <xdr:row>5</xdr:row>
      <xdr:rowOff>96211</xdr:rowOff>
    </xdr:from>
    <xdr:to>
      <xdr:col>1</xdr:col>
      <xdr:colOff>1432717</xdr:colOff>
      <xdr:row>5</xdr:row>
      <xdr:rowOff>930050</xdr:rowOff>
    </xdr:to>
    <xdr:pic>
      <xdr:nvPicPr>
        <xdr:cNvPr id="20" name="图片 16">
          <a:extLst>
            <a:ext uri="{FF2B5EF4-FFF2-40B4-BE49-F238E27FC236}">
              <a16:creationId xmlns:a16="http://schemas.microsoft.com/office/drawing/2014/main" xmlns="" id="{8C36F8A5-81D2-4A17-A98F-CAF8D79E2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6224" y="5354011"/>
          <a:ext cx="1092768" cy="833839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6</xdr:row>
      <xdr:rowOff>83384</xdr:rowOff>
    </xdr:from>
    <xdr:to>
      <xdr:col>1</xdr:col>
      <xdr:colOff>1451112</xdr:colOff>
      <xdr:row>6</xdr:row>
      <xdr:rowOff>910808</xdr:rowOff>
    </xdr:to>
    <xdr:pic>
      <xdr:nvPicPr>
        <xdr:cNvPr id="21" name="图片 13">
          <a:extLst>
            <a:ext uri="{FF2B5EF4-FFF2-40B4-BE49-F238E27FC236}">
              <a16:creationId xmlns:a16="http://schemas.microsoft.com/office/drawing/2014/main" xmlns="" id="{2D92DE95-8B80-47AA-A184-D5CB9A3F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2639" y="6350834"/>
          <a:ext cx="1104748" cy="827424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7</xdr:row>
      <xdr:rowOff>83384</xdr:rowOff>
    </xdr:from>
    <xdr:to>
      <xdr:col>1</xdr:col>
      <xdr:colOff>1458147</xdr:colOff>
      <xdr:row>7</xdr:row>
      <xdr:rowOff>917222</xdr:rowOff>
    </xdr:to>
    <xdr:pic>
      <xdr:nvPicPr>
        <xdr:cNvPr id="22" name="图片 14">
          <a:extLst>
            <a:ext uri="{FF2B5EF4-FFF2-40B4-BE49-F238E27FC236}">
              <a16:creationId xmlns:a16="http://schemas.microsoft.com/office/drawing/2014/main" xmlns="" id="{D3ADA0E0-8481-4964-89FD-3D877887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2639" y="7360484"/>
          <a:ext cx="1111783" cy="833838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352778</xdr:colOff>
      <xdr:row>8</xdr:row>
      <xdr:rowOff>51312</xdr:rowOff>
    </xdr:from>
    <xdr:to>
      <xdr:col>1</xdr:col>
      <xdr:colOff>1461398</xdr:colOff>
      <xdr:row>8</xdr:row>
      <xdr:rowOff>897979</xdr:rowOff>
    </xdr:to>
    <xdr:pic>
      <xdr:nvPicPr>
        <xdr:cNvPr id="23" name="图片 8">
          <a:extLst>
            <a:ext uri="{FF2B5EF4-FFF2-40B4-BE49-F238E27FC236}">
              <a16:creationId xmlns:a16="http://schemas.microsoft.com/office/drawing/2014/main" xmlns="" id="{58D97FC7-EB48-44D0-9FED-CB83545F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9053" y="8338062"/>
          <a:ext cx="1108620" cy="84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liday%202026%20SC%20POE%20Quote%20-%20202604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rice Guideline"/>
      <sheetName val="Commitment"/>
      <sheetName val="Item"/>
      <sheetName val="Bessie 4.8. 2026"/>
      <sheetName val="ValueSelect"/>
      <sheetName val="Data"/>
      <sheetName val="Customer Bran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1"/>
  <sheetViews>
    <sheetView tabSelected="1" zoomScale="72" zoomScaleNormal="72" workbookViewId="0">
      <selection activeCell="BK6" sqref="BK6"/>
    </sheetView>
  </sheetViews>
  <sheetFormatPr defaultColWidth="9.140625" defaultRowHeight="15" x14ac:dyDescent="0.25"/>
  <cols>
    <col min="1" max="1" width="10.140625" style="1" customWidth="1"/>
    <col min="2" max="2" width="25.28515625" style="2" customWidth="1"/>
    <col min="3" max="3" width="9" style="2" customWidth="1"/>
    <col min="4" max="4" width="13.7109375" style="2" customWidth="1"/>
    <col min="5" max="5" width="20.5703125" style="2" customWidth="1"/>
    <col min="6" max="6" width="18.42578125" style="2" customWidth="1"/>
    <col min="7" max="7" width="17.7109375" style="2" customWidth="1"/>
    <col min="8" max="10" width="13.85546875" style="2" customWidth="1"/>
    <col min="11" max="11" width="13.85546875" style="3" customWidth="1"/>
    <col min="12" max="12" width="15" style="2" customWidth="1"/>
    <col min="13" max="13" width="8" style="2" customWidth="1"/>
    <col min="14" max="14" width="7.140625" style="2" customWidth="1"/>
    <col min="15" max="15" width="6" style="2" customWidth="1"/>
    <col min="16" max="16" width="18.5703125" style="2" customWidth="1"/>
    <col min="17" max="17" width="18.85546875" style="2" customWidth="1"/>
    <col min="18" max="18" width="8.85546875" style="2" customWidth="1"/>
    <col min="19" max="19" width="8.5703125" style="5" customWidth="1"/>
    <col min="20" max="21" width="9.42578125" style="2" customWidth="1"/>
    <col min="22" max="22" width="8.140625" style="76" customWidth="1"/>
    <col min="23" max="23" width="8.85546875" style="76" customWidth="1"/>
    <col min="24" max="24" width="8.5703125" style="76" customWidth="1"/>
    <col min="25" max="25" width="8.140625" style="76" customWidth="1"/>
    <col min="26" max="26" width="8.85546875" style="76" customWidth="1"/>
    <col min="27" max="27" width="7.140625" style="76" customWidth="1"/>
    <col min="28" max="28" width="9" style="77" customWidth="1"/>
    <col min="29" max="29" width="6.140625" style="78" customWidth="1"/>
    <col min="30" max="30" width="10" style="79" customWidth="1"/>
    <col min="31" max="31" width="10" style="77" customWidth="1"/>
    <col min="32" max="32" width="9.85546875" style="78" customWidth="1"/>
    <col min="33" max="33" width="11.5703125" style="2" customWidth="1"/>
    <col min="34" max="34" width="8.85546875" style="5" customWidth="1"/>
    <col min="35" max="35" width="14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2" width="9.140625" style="5"/>
    <col min="43" max="43" width="9.140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85546875" style="5" customWidth="1"/>
    <col min="49" max="49" width="11" style="5" customWidth="1"/>
    <col min="50" max="50" width="12.140625" style="5" customWidth="1"/>
    <col min="51" max="52" width="9.140625" style="2"/>
    <col min="53" max="53" width="10.140625" style="5" customWidth="1"/>
    <col min="54" max="54" width="9.140625" style="2"/>
    <col min="55" max="56" width="10.85546875" style="5" bestFit="1" customWidth="1"/>
    <col min="57" max="57" width="11.85546875" style="5" customWidth="1"/>
    <col min="58" max="16384" width="9.140625" style="2"/>
  </cols>
  <sheetData>
    <row r="1" spans="1:63" ht="67.5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8" t="s">
        <v>32</v>
      </c>
      <c r="AH1" s="22" t="s">
        <v>33</v>
      </c>
      <c r="AI1" s="8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5" t="s">
        <v>42</v>
      </c>
      <c r="AR1" s="23" t="s">
        <v>43</v>
      </c>
      <c r="AS1" s="22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30" t="s">
        <v>50</v>
      </c>
      <c r="AZ1" s="27" t="s">
        <v>51</v>
      </c>
      <c r="BA1" s="31" t="s">
        <v>52</v>
      </c>
      <c r="BB1" s="8" t="s">
        <v>53</v>
      </c>
      <c r="BC1" s="22" t="s">
        <v>54</v>
      </c>
      <c r="BD1" s="22" t="s">
        <v>55</v>
      </c>
      <c r="BE1" s="22" t="s">
        <v>56</v>
      </c>
      <c r="BF1" s="32" t="s">
        <v>57</v>
      </c>
      <c r="BG1" s="33" t="s">
        <v>58</v>
      </c>
      <c r="BH1" s="33" t="s">
        <v>59</v>
      </c>
      <c r="BI1" s="34" t="s">
        <v>60</v>
      </c>
      <c r="BJ1" s="34" t="s">
        <v>61</v>
      </c>
      <c r="BK1" s="34" t="s">
        <v>62</v>
      </c>
    </row>
    <row r="2" spans="1:63" ht="80.099999999999994" customHeight="1" x14ac:dyDescent="0.25">
      <c r="A2" s="35">
        <v>1</v>
      </c>
      <c r="B2" s="36"/>
      <c r="C2" s="36"/>
      <c r="D2" s="37"/>
      <c r="E2" s="36"/>
      <c r="F2" s="36" t="s">
        <v>63</v>
      </c>
      <c r="G2" s="38" t="s">
        <v>64</v>
      </c>
      <c r="H2" s="39" t="s">
        <v>65</v>
      </c>
      <c r="I2" s="36" t="s">
        <v>66</v>
      </c>
      <c r="J2" s="40" t="s">
        <v>67</v>
      </c>
      <c r="K2" s="41" t="s">
        <v>68</v>
      </c>
      <c r="L2" s="42" t="s">
        <v>69</v>
      </c>
      <c r="M2" s="40" t="s">
        <v>70</v>
      </c>
      <c r="N2" s="36"/>
      <c r="O2" s="43"/>
      <c r="P2" s="44" t="s">
        <v>71</v>
      </c>
      <c r="Q2" s="45" t="s">
        <v>72</v>
      </c>
      <c r="R2" s="36" t="s">
        <v>73</v>
      </c>
      <c r="S2" s="46">
        <v>2.02</v>
      </c>
      <c r="T2" s="36" t="s">
        <v>74</v>
      </c>
      <c r="U2" s="36" t="s">
        <v>75</v>
      </c>
      <c r="V2" s="47">
        <v>61</v>
      </c>
      <c r="W2" s="47">
        <v>37</v>
      </c>
      <c r="X2" s="47">
        <v>23</v>
      </c>
      <c r="Y2" s="47">
        <v>61</v>
      </c>
      <c r="Z2" s="47">
        <v>37</v>
      </c>
      <c r="AA2" s="47">
        <v>23</v>
      </c>
      <c r="AB2" s="48">
        <v>11.5</v>
      </c>
      <c r="AC2" s="49">
        <v>24</v>
      </c>
      <c r="AD2" s="50">
        <f t="shared" ref="AD2:AD11" si="0">IF(Y2="","",Y2*Z2*AA2/1000000)</f>
        <v>5.1910999999999999E-2</v>
      </c>
      <c r="AE2" s="48">
        <v>53</v>
      </c>
      <c r="AF2" s="51">
        <f t="shared" ref="AF2:AF11" si="1">IF(AC2="","",AE2/AD2*AC2)</f>
        <v>24503.477105045175</v>
      </c>
      <c r="AG2" s="52">
        <v>2250</v>
      </c>
      <c r="AH2" s="53">
        <f t="shared" ref="AH2:AH11" si="2">IF(ISERROR(AG2/AF2),"",AG2/AF2)</f>
        <v>9.1823702830188675E-2</v>
      </c>
      <c r="AI2" s="54" t="s">
        <v>76</v>
      </c>
      <c r="AJ2" s="55">
        <f>18.8%+15%</f>
        <v>0.33799999999999997</v>
      </c>
      <c r="AK2" s="53">
        <f t="shared" ref="AK2:AK11" si="3">IF(ISERROR(S2*AJ2),"",S2*AJ2)</f>
        <v>0.68275999999999992</v>
      </c>
      <c r="AL2" s="53">
        <f t="shared" ref="AL2:AL11" si="4">IF(ISERROR(S2+AH2+AK2),"",S2+AH2+AK2)</f>
        <v>2.7945837028301885</v>
      </c>
      <c r="AM2" s="56">
        <v>0</v>
      </c>
      <c r="AN2" s="53">
        <f t="shared" ref="AN2:AN11" si="5">IF(ISERROR(AX2*AM2),"",AX2*AM2)</f>
        <v>0</v>
      </c>
      <c r="AO2" s="57">
        <v>0</v>
      </c>
      <c r="AP2" s="53">
        <f t="shared" ref="AP2:AP11" si="6">IF(ISERROR(AX2*AO2),"",AX2*AO2)</f>
        <v>0</v>
      </c>
      <c r="AQ2" s="58">
        <v>0</v>
      </c>
      <c r="AR2" s="56">
        <v>0</v>
      </c>
      <c r="AS2" s="53">
        <f t="shared" ref="AS2:AS11" si="7">IF(ISERROR(AX2*AR2),"",AX2*AR2)</f>
        <v>0</v>
      </c>
      <c r="AT2" s="53">
        <f t="shared" ref="AT2:AT11" si="8">IF(ISERROR(AN2+AP2+AS2),"",AN2+AP2+AS2)</f>
        <v>0</v>
      </c>
      <c r="AU2" s="53">
        <f t="shared" ref="AU2:AU11" si="9">IF(ISERROR(AL2+AT2),"",AL2+AT2)</f>
        <v>2.7945837028301885</v>
      </c>
      <c r="AV2" s="59">
        <f t="shared" ref="AV2:AV11" si="10">IF(ISERROR((AX2-AU2)/AX2),"",(AX2-AU2)/AX2)</f>
        <v>0.23956906045437043</v>
      </c>
      <c r="AW2" s="60">
        <v>3.75</v>
      </c>
      <c r="AX2" s="61">
        <f t="shared" ref="AX2:AX11" si="11">AW2*0.98</f>
        <v>3.6749999999999998</v>
      </c>
      <c r="AY2" s="58">
        <v>7.99</v>
      </c>
      <c r="AZ2" s="59">
        <f t="shared" ref="AZ2:AZ11" si="12">IF(ISERROR((AY2-AX2)/AY2),"",(AY2-AX2)/AY2)</f>
        <v>0.54005006257822286</v>
      </c>
      <c r="BA2" s="7"/>
      <c r="BB2" s="36">
        <v>1800</v>
      </c>
      <c r="BC2" s="53">
        <f t="shared" ref="BC2:BC11" si="13">IF(ISERROR(AU2*BB2),"",AU2*BB2)</f>
        <v>5030.2506650943396</v>
      </c>
      <c r="BD2" s="53">
        <f t="shared" ref="BD2:BD11" si="14">IF(ISERROR(AX2*BB2),"",AX2*BB2)</f>
        <v>6615</v>
      </c>
      <c r="BE2" s="53">
        <f t="shared" ref="BE2:BE11" si="15">IF(ISERROR(AY2*BB2),"",AY2*BB2)</f>
        <v>14382</v>
      </c>
      <c r="BF2" s="50">
        <f t="shared" ref="BF2:BF11" si="16">IF(V2="","",V2*W2*X2/1000000/AC2*BB2)</f>
        <v>3.8933249999999995</v>
      </c>
      <c r="BG2" s="36">
        <v>11.3</v>
      </c>
      <c r="BH2" s="36" t="s">
        <v>77</v>
      </c>
      <c r="BI2" s="2" t="s">
        <v>78</v>
      </c>
      <c r="BJ2" s="2" t="s">
        <v>79</v>
      </c>
    </row>
    <row r="3" spans="1:63" ht="80.099999999999994" customHeight="1" x14ac:dyDescent="0.25">
      <c r="A3" s="35">
        <v>2</v>
      </c>
      <c r="B3" s="36"/>
      <c r="C3" s="36"/>
      <c r="D3" s="37"/>
      <c r="E3" s="36"/>
      <c r="F3" s="36" t="s">
        <v>63</v>
      </c>
      <c r="G3" s="38" t="s">
        <v>80</v>
      </c>
      <c r="H3" s="39" t="s">
        <v>81</v>
      </c>
      <c r="I3" s="36" t="s">
        <v>66</v>
      </c>
      <c r="J3" s="40" t="s">
        <v>82</v>
      </c>
      <c r="K3" s="41" t="s">
        <v>83</v>
      </c>
      <c r="L3" s="42" t="s">
        <v>69</v>
      </c>
      <c r="M3" s="40" t="s">
        <v>70</v>
      </c>
      <c r="N3" s="36"/>
      <c r="O3" s="43"/>
      <c r="P3" s="44" t="s">
        <v>84</v>
      </c>
      <c r="Q3" s="45" t="s">
        <v>85</v>
      </c>
      <c r="R3" s="36" t="s">
        <v>73</v>
      </c>
      <c r="S3" s="46">
        <v>2.02</v>
      </c>
      <c r="T3" s="36" t="s">
        <v>74</v>
      </c>
      <c r="U3" s="36" t="s">
        <v>75</v>
      </c>
      <c r="V3" s="47">
        <v>61</v>
      </c>
      <c r="W3" s="47">
        <v>37</v>
      </c>
      <c r="X3" s="47">
        <v>23</v>
      </c>
      <c r="Y3" s="47">
        <v>61</v>
      </c>
      <c r="Z3" s="47">
        <v>37</v>
      </c>
      <c r="AA3" s="47">
        <v>23</v>
      </c>
      <c r="AB3" s="48">
        <v>11.5</v>
      </c>
      <c r="AC3" s="49">
        <v>24</v>
      </c>
      <c r="AD3" s="50">
        <f t="shared" si="0"/>
        <v>5.1910999999999999E-2</v>
      </c>
      <c r="AE3" s="48">
        <v>53</v>
      </c>
      <c r="AF3" s="51">
        <f t="shared" si="1"/>
        <v>24503.477105045175</v>
      </c>
      <c r="AG3" s="52">
        <v>2250</v>
      </c>
      <c r="AH3" s="53">
        <f t="shared" si="2"/>
        <v>9.1823702830188675E-2</v>
      </c>
      <c r="AI3" s="54" t="s">
        <v>76</v>
      </c>
      <c r="AJ3" s="55">
        <f t="shared" ref="AJ3:AJ11" si="17">18.8%+15%</f>
        <v>0.33799999999999997</v>
      </c>
      <c r="AK3" s="53">
        <f t="shared" si="3"/>
        <v>0.68275999999999992</v>
      </c>
      <c r="AL3" s="53">
        <f t="shared" si="4"/>
        <v>2.7945837028301885</v>
      </c>
      <c r="AM3" s="56">
        <v>0</v>
      </c>
      <c r="AN3" s="53">
        <f t="shared" si="5"/>
        <v>0</v>
      </c>
      <c r="AO3" s="57">
        <v>0</v>
      </c>
      <c r="AP3" s="53">
        <f t="shared" si="6"/>
        <v>0</v>
      </c>
      <c r="AQ3" s="58">
        <v>0</v>
      </c>
      <c r="AR3" s="56">
        <v>0</v>
      </c>
      <c r="AS3" s="53">
        <f t="shared" si="7"/>
        <v>0</v>
      </c>
      <c r="AT3" s="53">
        <f t="shared" si="8"/>
        <v>0</v>
      </c>
      <c r="AU3" s="53">
        <f t="shared" si="9"/>
        <v>2.7945837028301885</v>
      </c>
      <c r="AV3" s="59">
        <f t="shared" si="10"/>
        <v>0.23956906045437043</v>
      </c>
      <c r="AW3" s="60">
        <v>3.75</v>
      </c>
      <c r="AX3" s="61">
        <f t="shared" si="11"/>
        <v>3.6749999999999998</v>
      </c>
      <c r="AY3" s="58">
        <v>7.99</v>
      </c>
      <c r="AZ3" s="59">
        <f t="shared" si="12"/>
        <v>0.54005006257822286</v>
      </c>
      <c r="BA3" s="7"/>
      <c r="BB3" s="36">
        <v>1800</v>
      </c>
      <c r="BC3" s="53">
        <f t="shared" si="13"/>
        <v>5030.2506650943396</v>
      </c>
      <c r="BD3" s="53">
        <f t="shared" si="14"/>
        <v>6615</v>
      </c>
      <c r="BE3" s="53">
        <f t="shared" si="15"/>
        <v>14382</v>
      </c>
      <c r="BF3" s="50">
        <f t="shared" si="16"/>
        <v>3.8933249999999995</v>
      </c>
      <c r="BG3" s="36">
        <v>11.3</v>
      </c>
      <c r="BH3" s="36" t="s">
        <v>77</v>
      </c>
      <c r="BI3" s="2" t="s">
        <v>78</v>
      </c>
      <c r="BJ3" s="2" t="s">
        <v>79</v>
      </c>
    </row>
    <row r="4" spans="1:63" ht="80.099999999999994" customHeight="1" x14ac:dyDescent="0.25">
      <c r="A4" s="35">
        <v>3</v>
      </c>
      <c r="B4" s="36"/>
      <c r="C4" s="36"/>
      <c r="D4" s="37"/>
      <c r="E4" s="36"/>
      <c r="F4" s="36" t="s">
        <v>63</v>
      </c>
      <c r="G4" s="38" t="s">
        <v>86</v>
      </c>
      <c r="H4" s="39" t="s">
        <v>81</v>
      </c>
      <c r="I4" s="36" t="s">
        <v>66</v>
      </c>
      <c r="J4" s="40" t="s">
        <v>82</v>
      </c>
      <c r="K4" s="41" t="s">
        <v>87</v>
      </c>
      <c r="L4" s="42" t="s">
        <v>88</v>
      </c>
      <c r="M4" s="40" t="s">
        <v>70</v>
      </c>
      <c r="N4" s="36"/>
      <c r="O4" s="43"/>
      <c r="P4" s="44" t="s">
        <v>89</v>
      </c>
      <c r="Q4" s="45" t="s">
        <v>90</v>
      </c>
      <c r="R4" s="36" t="s">
        <v>73</v>
      </c>
      <c r="S4" s="46">
        <v>2.02</v>
      </c>
      <c r="T4" s="36" t="s">
        <v>74</v>
      </c>
      <c r="U4" s="36" t="s">
        <v>75</v>
      </c>
      <c r="V4" s="47">
        <v>61</v>
      </c>
      <c r="W4" s="47">
        <v>37</v>
      </c>
      <c r="X4" s="47">
        <v>23</v>
      </c>
      <c r="Y4" s="47">
        <v>61</v>
      </c>
      <c r="Z4" s="47">
        <v>37</v>
      </c>
      <c r="AA4" s="47">
        <v>23</v>
      </c>
      <c r="AB4" s="48">
        <v>11.5</v>
      </c>
      <c r="AC4" s="49">
        <v>24</v>
      </c>
      <c r="AD4" s="50">
        <f t="shared" si="0"/>
        <v>5.1910999999999999E-2</v>
      </c>
      <c r="AE4" s="48">
        <v>53</v>
      </c>
      <c r="AF4" s="51">
        <f t="shared" si="1"/>
        <v>24503.477105045175</v>
      </c>
      <c r="AG4" s="52">
        <v>2250</v>
      </c>
      <c r="AH4" s="53">
        <f t="shared" si="2"/>
        <v>9.1823702830188675E-2</v>
      </c>
      <c r="AI4" s="54" t="s">
        <v>76</v>
      </c>
      <c r="AJ4" s="55">
        <f t="shared" si="17"/>
        <v>0.33799999999999997</v>
      </c>
      <c r="AK4" s="53">
        <f t="shared" si="3"/>
        <v>0.68275999999999992</v>
      </c>
      <c r="AL4" s="53">
        <f t="shared" si="4"/>
        <v>2.7945837028301885</v>
      </c>
      <c r="AM4" s="56">
        <v>0</v>
      </c>
      <c r="AN4" s="53">
        <f t="shared" si="5"/>
        <v>0</v>
      </c>
      <c r="AO4" s="57">
        <v>0</v>
      </c>
      <c r="AP4" s="53">
        <f t="shared" si="6"/>
        <v>0</v>
      </c>
      <c r="AQ4" s="58">
        <v>0</v>
      </c>
      <c r="AR4" s="56">
        <v>0</v>
      </c>
      <c r="AS4" s="53">
        <f t="shared" si="7"/>
        <v>0</v>
      </c>
      <c r="AT4" s="53">
        <f t="shared" si="8"/>
        <v>0</v>
      </c>
      <c r="AU4" s="53">
        <f t="shared" si="9"/>
        <v>2.7945837028301885</v>
      </c>
      <c r="AV4" s="59">
        <f t="shared" si="10"/>
        <v>0.23956906045437043</v>
      </c>
      <c r="AW4" s="60">
        <v>3.75</v>
      </c>
      <c r="AX4" s="61">
        <f t="shared" si="11"/>
        <v>3.6749999999999998</v>
      </c>
      <c r="AY4" s="58">
        <v>7.99</v>
      </c>
      <c r="AZ4" s="59">
        <f t="shared" si="12"/>
        <v>0.54005006257822286</v>
      </c>
      <c r="BA4" s="7"/>
      <c r="BB4" s="36">
        <v>1800</v>
      </c>
      <c r="BC4" s="53">
        <f t="shared" si="13"/>
        <v>5030.2506650943396</v>
      </c>
      <c r="BD4" s="53">
        <f t="shared" si="14"/>
        <v>6615</v>
      </c>
      <c r="BE4" s="53">
        <f t="shared" si="15"/>
        <v>14382</v>
      </c>
      <c r="BF4" s="50">
        <f t="shared" si="16"/>
        <v>3.8933249999999995</v>
      </c>
      <c r="BG4" s="36">
        <v>11.3</v>
      </c>
      <c r="BH4" s="36" t="s">
        <v>77</v>
      </c>
      <c r="BI4" s="2" t="s">
        <v>78</v>
      </c>
      <c r="BJ4" s="2" t="s">
        <v>79</v>
      </c>
    </row>
    <row r="5" spans="1:63" ht="80.099999999999994" customHeight="1" x14ac:dyDescent="0.25">
      <c r="A5" s="35">
        <v>4</v>
      </c>
      <c r="B5" s="36"/>
      <c r="C5" s="36"/>
      <c r="D5" s="37"/>
      <c r="E5" s="36"/>
      <c r="F5" s="36" t="s">
        <v>63</v>
      </c>
      <c r="G5" s="38" t="s">
        <v>91</v>
      </c>
      <c r="H5" s="39" t="s">
        <v>81</v>
      </c>
      <c r="I5" s="36" t="s">
        <v>66</v>
      </c>
      <c r="J5" s="40" t="s">
        <v>82</v>
      </c>
      <c r="K5" s="41" t="s">
        <v>87</v>
      </c>
      <c r="L5" s="42" t="s">
        <v>92</v>
      </c>
      <c r="M5" s="40" t="s">
        <v>70</v>
      </c>
      <c r="N5" s="36"/>
      <c r="O5" s="43"/>
      <c r="P5" s="44" t="s">
        <v>93</v>
      </c>
      <c r="Q5" s="45" t="s">
        <v>94</v>
      </c>
      <c r="R5" s="36" t="s">
        <v>73</v>
      </c>
      <c r="S5" s="46">
        <v>2.02</v>
      </c>
      <c r="T5" s="36" t="s">
        <v>74</v>
      </c>
      <c r="U5" s="36" t="s">
        <v>75</v>
      </c>
      <c r="V5" s="47">
        <v>61</v>
      </c>
      <c r="W5" s="47">
        <v>37</v>
      </c>
      <c r="X5" s="47">
        <v>23</v>
      </c>
      <c r="Y5" s="47">
        <v>61</v>
      </c>
      <c r="Z5" s="47">
        <v>37</v>
      </c>
      <c r="AA5" s="47">
        <v>23</v>
      </c>
      <c r="AB5" s="48">
        <v>11.5</v>
      </c>
      <c r="AC5" s="49">
        <v>24</v>
      </c>
      <c r="AD5" s="50">
        <f t="shared" si="0"/>
        <v>5.1910999999999999E-2</v>
      </c>
      <c r="AE5" s="48">
        <v>53</v>
      </c>
      <c r="AF5" s="51">
        <f t="shared" si="1"/>
        <v>24503.477105045175</v>
      </c>
      <c r="AG5" s="52">
        <v>2250</v>
      </c>
      <c r="AH5" s="53">
        <f t="shared" si="2"/>
        <v>9.1823702830188675E-2</v>
      </c>
      <c r="AI5" s="54" t="s">
        <v>76</v>
      </c>
      <c r="AJ5" s="55">
        <f t="shared" si="17"/>
        <v>0.33799999999999997</v>
      </c>
      <c r="AK5" s="53">
        <f t="shared" si="3"/>
        <v>0.68275999999999992</v>
      </c>
      <c r="AL5" s="53">
        <f t="shared" si="4"/>
        <v>2.7945837028301885</v>
      </c>
      <c r="AM5" s="56">
        <v>0</v>
      </c>
      <c r="AN5" s="53">
        <f t="shared" si="5"/>
        <v>0</v>
      </c>
      <c r="AO5" s="57">
        <v>0</v>
      </c>
      <c r="AP5" s="53">
        <f t="shared" si="6"/>
        <v>0</v>
      </c>
      <c r="AQ5" s="58">
        <v>0</v>
      </c>
      <c r="AR5" s="56">
        <v>0</v>
      </c>
      <c r="AS5" s="53">
        <f t="shared" si="7"/>
        <v>0</v>
      </c>
      <c r="AT5" s="53">
        <f t="shared" si="8"/>
        <v>0</v>
      </c>
      <c r="AU5" s="53">
        <f t="shared" si="9"/>
        <v>2.7945837028301885</v>
      </c>
      <c r="AV5" s="59">
        <f t="shared" si="10"/>
        <v>0.23956906045437043</v>
      </c>
      <c r="AW5" s="60">
        <v>3.75</v>
      </c>
      <c r="AX5" s="61">
        <f t="shared" si="11"/>
        <v>3.6749999999999998</v>
      </c>
      <c r="AY5" s="58">
        <v>7.99</v>
      </c>
      <c r="AZ5" s="59">
        <f t="shared" si="12"/>
        <v>0.54005006257822286</v>
      </c>
      <c r="BA5" s="7"/>
      <c r="BB5" s="36">
        <v>2400</v>
      </c>
      <c r="BC5" s="53">
        <f t="shared" si="13"/>
        <v>6707.0008867924525</v>
      </c>
      <c r="BD5" s="53">
        <f t="shared" si="14"/>
        <v>8820</v>
      </c>
      <c r="BE5" s="53">
        <f t="shared" si="15"/>
        <v>19176</v>
      </c>
      <c r="BF5" s="50">
        <f t="shared" si="16"/>
        <v>5.1910999999999996</v>
      </c>
      <c r="BG5" s="36">
        <v>11.3</v>
      </c>
      <c r="BH5" s="36" t="s">
        <v>77</v>
      </c>
      <c r="BI5" s="2" t="s">
        <v>78</v>
      </c>
      <c r="BJ5" s="2" t="s">
        <v>79</v>
      </c>
    </row>
    <row r="6" spans="1:63" ht="80.099999999999994" customHeight="1" x14ac:dyDescent="0.25">
      <c r="A6" s="35">
        <v>5</v>
      </c>
      <c r="B6" s="36"/>
      <c r="C6" s="36"/>
      <c r="D6" s="37"/>
      <c r="E6" s="36"/>
      <c r="F6" s="36" t="s">
        <v>63</v>
      </c>
      <c r="G6" s="38" t="s">
        <v>95</v>
      </c>
      <c r="H6" s="39" t="s">
        <v>96</v>
      </c>
      <c r="I6" s="36" t="s">
        <v>66</v>
      </c>
      <c r="J6" s="40" t="s">
        <v>82</v>
      </c>
      <c r="K6" s="41" t="s">
        <v>87</v>
      </c>
      <c r="L6" s="42" t="s">
        <v>88</v>
      </c>
      <c r="M6" s="40" t="s">
        <v>70</v>
      </c>
      <c r="N6" s="36"/>
      <c r="O6" s="43"/>
      <c r="P6" s="44" t="s">
        <v>97</v>
      </c>
      <c r="Q6" s="45" t="s">
        <v>98</v>
      </c>
      <c r="R6" s="36" t="s">
        <v>73</v>
      </c>
      <c r="S6" s="46">
        <v>2.02</v>
      </c>
      <c r="T6" s="36" t="s">
        <v>74</v>
      </c>
      <c r="U6" s="36" t="s">
        <v>75</v>
      </c>
      <c r="V6" s="47">
        <v>61</v>
      </c>
      <c r="W6" s="47">
        <v>37</v>
      </c>
      <c r="X6" s="47">
        <v>23</v>
      </c>
      <c r="Y6" s="47">
        <v>61</v>
      </c>
      <c r="Z6" s="47">
        <v>37</v>
      </c>
      <c r="AA6" s="47">
        <v>23</v>
      </c>
      <c r="AB6" s="48">
        <v>11.5</v>
      </c>
      <c r="AC6" s="49">
        <v>24</v>
      </c>
      <c r="AD6" s="50">
        <f t="shared" si="0"/>
        <v>5.1910999999999999E-2</v>
      </c>
      <c r="AE6" s="48">
        <v>53</v>
      </c>
      <c r="AF6" s="51">
        <f t="shared" si="1"/>
        <v>24503.477105045175</v>
      </c>
      <c r="AG6" s="52">
        <v>2250</v>
      </c>
      <c r="AH6" s="53">
        <f t="shared" si="2"/>
        <v>9.1823702830188675E-2</v>
      </c>
      <c r="AI6" s="54" t="s">
        <v>76</v>
      </c>
      <c r="AJ6" s="55">
        <f t="shared" si="17"/>
        <v>0.33799999999999997</v>
      </c>
      <c r="AK6" s="53">
        <f t="shared" si="3"/>
        <v>0.68275999999999992</v>
      </c>
      <c r="AL6" s="53">
        <f t="shared" si="4"/>
        <v>2.7945837028301885</v>
      </c>
      <c r="AM6" s="56">
        <v>0</v>
      </c>
      <c r="AN6" s="53">
        <f t="shared" si="5"/>
        <v>0</v>
      </c>
      <c r="AO6" s="57">
        <v>0</v>
      </c>
      <c r="AP6" s="53">
        <f t="shared" si="6"/>
        <v>0</v>
      </c>
      <c r="AQ6" s="58">
        <v>0</v>
      </c>
      <c r="AR6" s="56">
        <v>0</v>
      </c>
      <c r="AS6" s="53">
        <f t="shared" si="7"/>
        <v>0</v>
      </c>
      <c r="AT6" s="53">
        <f t="shared" si="8"/>
        <v>0</v>
      </c>
      <c r="AU6" s="53">
        <f t="shared" si="9"/>
        <v>2.7945837028301885</v>
      </c>
      <c r="AV6" s="59">
        <f t="shared" si="10"/>
        <v>0.23956906045437043</v>
      </c>
      <c r="AW6" s="60">
        <v>3.75</v>
      </c>
      <c r="AX6" s="61">
        <f t="shared" si="11"/>
        <v>3.6749999999999998</v>
      </c>
      <c r="AY6" s="58">
        <v>7.99</v>
      </c>
      <c r="AZ6" s="59">
        <f t="shared" si="12"/>
        <v>0.54005006257822286</v>
      </c>
      <c r="BA6" s="7"/>
      <c r="BB6" s="36">
        <v>1800</v>
      </c>
      <c r="BC6" s="53">
        <f t="shared" si="13"/>
        <v>5030.2506650943396</v>
      </c>
      <c r="BD6" s="53">
        <f t="shared" si="14"/>
        <v>6615</v>
      </c>
      <c r="BE6" s="53">
        <f t="shared" si="15"/>
        <v>14382</v>
      </c>
      <c r="BF6" s="50">
        <f t="shared" si="16"/>
        <v>3.8933249999999995</v>
      </c>
      <c r="BG6" s="36">
        <v>11.3</v>
      </c>
      <c r="BH6" s="36" t="s">
        <v>77</v>
      </c>
      <c r="BI6" s="2" t="s">
        <v>78</v>
      </c>
      <c r="BJ6" s="2" t="s">
        <v>79</v>
      </c>
    </row>
    <row r="7" spans="1:63" ht="80.099999999999994" customHeight="1" x14ac:dyDescent="0.25">
      <c r="A7" s="35">
        <v>6</v>
      </c>
      <c r="B7" s="36"/>
      <c r="C7" s="36"/>
      <c r="D7" s="37"/>
      <c r="E7" s="36"/>
      <c r="F7" s="36" t="s">
        <v>63</v>
      </c>
      <c r="G7" s="38" t="s">
        <v>99</v>
      </c>
      <c r="H7" s="62" t="s">
        <v>81</v>
      </c>
      <c r="I7" s="63" t="s">
        <v>66</v>
      </c>
      <c r="J7" s="40" t="s">
        <v>82</v>
      </c>
      <c r="K7" s="41" t="s">
        <v>83</v>
      </c>
      <c r="L7" s="42" t="s">
        <v>88</v>
      </c>
      <c r="M7" s="40" t="s">
        <v>70</v>
      </c>
      <c r="N7" s="36"/>
      <c r="O7" s="43"/>
      <c r="P7" s="44" t="s">
        <v>100</v>
      </c>
      <c r="Q7" s="45" t="s">
        <v>101</v>
      </c>
      <c r="R7" s="36" t="s">
        <v>73</v>
      </c>
      <c r="S7" s="46">
        <v>2.02</v>
      </c>
      <c r="T7" s="36" t="s">
        <v>74</v>
      </c>
      <c r="U7" s="36" t="s">
        <v>75</v>
      </c>
      <c r="V7" s="47">
        <v>61</v>
      </c>
      <c r="W7" s="47">
        <v>37</v>
      </c>
      <c r="X7" s="47">
        <v>23</v>
      </c>
      <c r="Y7" s="47">
        <v>61</v>
      </c>
      <c r="Z7" s="47">
        <v>37</v>
      </c>
      <c r="AA7" s="47">
        <v>23</v>
      </c>
      <c r="AB7" s="48">
        <v>11.5</v>
      </c>
      <c r="AC7" s="49">
        <v>24</v>
      </c>
      <c r="AD7" s="50">
        <f t="shared" si="0"/>
        <v>5.1910999999999999E-2</v>
      </c>
      <c r="AE7" s="48">
        <v>53</v>
      </c>
      <c r="AF7" s="51">
        <f t="shared" si="1"/>
        <v>24503.477105045175</v>
      </c>
      <c r="AG7" s="52">
        <v>2250</v>
      </c>
      <c r="AH7" s="53">
        <f t="shared" si="2"/>
        <v>9.1823702830188675E-2</v>
      </c>
      <c r="AI7" s="54" t="s">
        <v>76</v>
      </c>
      <c r="AJ7" s="55">
        <f t="shared" si="17"/>
        <v>0.33799999999999997</v>
      </c>
      <c r="AK7" s="53">
        <f t="shared" si="3"/>
        <v>0.68275999999999992</v>
      </c>
      <c r="AL7" s="53">
        <f t="shared" si="4"/>
        <v>2.7945837028301885</v>
      </c>
      <c r="AM7" s="56">
        <v>0</v>
      </c>
      <c r="AN7" s="53">
        <f t="shared" si="5"/>
        <v>0</v>
      </c>
      <c r="AO7" s="57">
        <v>0</v>
      </c>
      <c r="AP7" s="53">
        <f t="shared" si="6"/>
        <v>0</v>
      </c>
      <c r="AQ7" s="58">
        <v>0</v>
      </c>
      <c r="AR7" s="56">
        <v>0</v>
      </c>
      <c r="AS7" s="53">
        <f t="shared" si="7"/>
        <v>0</v>
      </c>
      <c r="AT7" s="53">
        <f t="shared" si="8"/>
        <v>0</v>
      </c>
      <c r="AU7" s="53">
        <f t="shared" si="9"/>
        <v>2.7945837028301885</v>
      </c>
      <c r="AV7" s="59">
        <f t="shared" si="10"/>
        <v>0.23956906045437043</v>
      </c>
      <c r="AW7" s="60">
        <v>3.75</v>
      </c>
      <c r="AX7" s="61">
        <f t="shared" si="11"/>
        <v>3.6749999999999998</v>
      </c>
      <c r="AY7" s="58">
        <v>7.99</v>
      </c>
      <c r="AZ7" s="59">
        <f t="shared" si="12"/>
        <v>0.54005006257822286</v>
      </c>
      <c r="BA7" s="7"/>
      <c r="BB7" s="36">
        <v>1800</v>
      </c>
      <c r="BC7" s="53">
        <f t="shared" si="13"/>
        <v>5030.2506650943396</v>
      </c>
      <c r="BD7" s="53">
        <f t="shared" si="14"/>
        <v>6615</v>
      </c>
      <c r="BE7" s="53">
        <f t="shared" si="15"/>
        <v>14382</v>
      </c>
      <c r="BF7" s="50">
        <f t="shared" si="16"/>
        <v>3.8933249999999995</v>
      </c>
      <c r="BG7" s="36">
        <v>11.3</v>
      </c>
      <c r="BH7" s="36" t="s">
        <v>77</v>
      </c>
      <c r="BI7" s="2" t="s">
        <v>78</v>
      </c>
      <c r="BJ7" s="2" t="s">
        <v>79</v>
      </c>
    </row>
    <row r="8" spans="1:63" ht="80.099999999999994" customHeight="1" x14ac:dyDescent="0.25">
      <c r="A8" s="35">
        <v>7</v>
      </c>
      <c r="B8" s="36"/>
      <c r="C8" s="36"/>
      <c r="D8" s="37"/>
      <c r="E8" s="36"/>
      <c r="F8" s="36" t="s">
        <v>63</v>
      </c>
      <c r="G8" s="38" t="s">
        <v>102</v>
      </c>
      <c r="H8" s="39" t="s">
        <v>103</v>
      </c>
      <c r="I8" s="36" t="s">
        <v>66</v>
      </c>
      <c r="J8" s="40" t="s">
        <v>82</v>
      </c>
      <c r="K8" s="41" t="s">
        <v>87</v>
      </c>
      <c r="L8" s="42" t="s">
        <v>88</v>
      </c>
      <c r="M8" s="40" t="s">
        <v>70</v>
      </c>
      <c r="N8" s="36"/>
      <c r="O8" s="43"/>
      <c r="P8" s="44" t="s">
        <v>104</v>
      </c>
      <c r="Q8" s="45" t="s">
        <v>105</v>
      </c>
      <c r="R8" s="36" t="s">
        <v>73</v>
      </c>
      <c r="S8" s="46">
        <v>2.02</v>
      </c>
      <c r="T8" s="36" t="s">
        <v>74</v>
      </c>
      <c r="U8" s="36" t="s">
        <v>75</v>
      </c>
      <c r="V8" s="47">
        <v>61</v>
      </c>
      <c r="W8" s="47">
        <v>37</v>
      </c>
      <c r="X8" s="47">
        <v>23</v>
      </c>
      <c r="Y8" s="47">
        <v>61</v>
      </c>
      <c r="Z8" s="47">
        <v>37</v>
      </c>
      <c r="AA8" s="47">
        <v>23</v>
      </c>
      <c r="AB8" s="48">
        <v>11.5</v>
      </c>
      <c r="AC8" s="49">
        <v>24</v>
      </c>
      <c r="AD8" s="50">
        <f t="shared" si="0"/>
        <v>5.1910999999999999E-2</v>
      </c>
      <c r="AE8" s="48">
        <v>53</v>
      </c>
      <c r="AF8" s="51">
        <f t="shared" si="1"/>
        <v>24503.477105045175</v>
      </c>
      <c r="AG8" s="52">
        <v>2250</v>
      </c>
      <c r="AH8" s="53">
        <f t="shared" si="2"/>
        <v>9.1823702830188675E-2</v>
      </c>
      <c r="AI8" s="54" t="s">
        <v>76</v>
      </c>
      <c r="AJ8" s="55">
        <f t="shared" si="17"/>
        <v>0.33799999999999997</v>
      </c>
      <c r="AK8" s="53">
        <f t="shared" si="3"/>
        <v>0.68275999999999992</v>
      </c>
      <c r="AL8" s="53">
        <f t="shared" si="4"/>
        <v>2.7945837028301885</v>
      </c>
      <c r="AM8" s="56">
        <v>0</v>
      </c>
      <c r="AN8" s="53">
        <f t="shared" si="5"/>
        <v>0</v>
      </c>
      <c r="AO8" s="57">
        <v>0</v>
      </c>
      <c r="AP8" s="53">
        <f t="shared" si="6"/>
        <v>0</v>
      </c>
      <c r="AQ8" s="58">
        <v>0</v>
      </c>
      <c r="AR8" s="56">
        <v>0</v>
      </c>
      <c r="AS8" s="53">
        <f t="shared" si="7"/>
        <v>0</v>
      </c>
      <c r="AT8" s="53">
        <f t="shared" si="8"/>
        <v>0</v>
      </c>
      <c r="AU8" s="53">
        <f t="shared" si="9"/>
        <v>2.7945837028301885</v>
      </c>
      <c r="AV8" s="59">
        <f t="shared" si="10"/>
        <v>0.23956906045437043</v>
      </c>
      <c r="AW8" s="60">
        <v>3.75</v>
      </c>
      <c r="AX8" s="61">
        <f t="shared" si="11"/>
        <v>3.6749999999999998</v>
      </c>
      <c r="AY8" s="58">
        <v>7.99</v>
      </c>
      <c r="AZ8" s="59">
        <f t="shared" si="12"/>
        <v>0.54005006257822286</v>
      </c>
      <c r="BA8" s="7"/>
      <c r="BB8" s="36">
        <v>1800</v>
      </c>
      <c r="BC8" s="53">
        <f t="shared" si="13"/>
        <v>5030.2506650943396</v>
      </c>
      <c r="BD8" s="53">
        <f t="shared" si="14"/>
        <v>6615</v>
      </c>
      <c r="BE8" s="53">
        <f t="shared" si="15"/>
        <v>14382</v>
      </c>
      <c r="BF8" s="50">
        <f t="shared" si="16"/>
        <v>3.8933249999999995</v>
      </c>
      <c r="BG8" s="36">
        <v>11.3</v>
      </c>
      <c r="BH8" s="36" t="s">
        <v>77</v>
      </c>
      <c r="BI8" s="2" t="s">
        <v>78</v>
      </c>
      <c r="BJ8" s="2" t="s">
        <v>79</v>
      </c>
    </row>
    <row r="9" spans="1:63" ht="80.099999999999994" customHeight="1" x14ac:dyDescent="0.25">
      <c r="A9" s="64">
        <v>8</v>
      </c>
      <c r="B9" s="43"/>
      <c r="C9" s="43"/>
      <c r="D9" s="37"/>
      <c r="E9" s="36"/>
      <c r="F9" s="36" t="s">
        <v>63</v>
      </c>
      <c r="G9" s="43" t="s">
        <v>106</v>
      </c>
      <c r="H9" s="65" t="s">
        <v>107</v>
      </c>
      <c r="I9" s="43" t="s">
        <v>66</v>
      </c>
      <c r="J9" s="43" t="s">
        <v>82</v>
      </c>
      <c r="K9" s="41" t="s">
        <v>87</v>
      </c>
      <c r="L9" s="42" t="s">
        <v>88</v>
      </c>
      <c r="M9" s="40" t="s">
        <v>70</v>
      </c>
      <c r="N9" s="43"/>
      <c r="O9" s="43"/>
      <c r="P9" s="44" t="s">
        <v>108</v>
      </c>
      <c r="Q9" s="45" t="s">
        <v>109</v>
      </c>
      <c r="R9" s="43" t="s">
        <v>73</v>
      </c>
      <c r="S9" s="66">
        <v>2.02</v>
      </c>
      <c r="T9" s="36" t="s">
        <v>74</v>
      </c>
      <c r="U9" s="36" t="s">
        <v>75</v>
      </c>
      <c r="V9" s="67">
        <v>61</v>
      </c>
      <c r="W9" s="67">
        <v>37</v>
      </c>
      <c r="X9" s="67">
        <v>23</v>
      </c>
      <c r="Y9" s="67">
        <v>61</v>
      </c>
      <c r="Z9" s="67">
        <v>37</v>
      </c>
      <c r="AA9" s="67">
        <v>23</v>
      </c>
      <c r="AB9" s="48">
        <v>11.5</v>
      </c>
      <c r="AC9" s="6">
        <v>24</v>
      </c>
      <c r="AD9" s="50">
        <f t="shared" si="0"/>
        <v>5.1910999999999999E-2</v>
      </c>
      <c r="AE9" s="68">
        <v>53</v>
      </c>
      <c r="AF9" s="51">
        <f t="shared" si="1"/>
        <v>24503.477105045175</v>
      </c>
      <c r="AG9" s="43">
        <v>2250</v>
      </c>
      <c r="AH9" s="69">
        <f t="shared" si="2"/>
        <v>9.1823702830188675E-2</v>
      </c>
      <c r="AI9" s="43" t="s">
        <v>76</v>
      </c>
      <c r="AJ9" s="55">
        <f t="shared" si="17"/>
        <v>0.33799999999999997</v>
      </c>
      <c r="AK9" s="69">
        <f t="shared" si="3"/>
        <v>0.68275999999999992</v>
      </c>
      <c r="AL9" s="69">
        <f t="shared" si="4"/>
        <v>2.7945837028301885</v>
      </c>
      <c r="AM9" s="70">
        <v>0</v>
      </c>
      <c r="AN9" s="69">
        <f t="shared" si="5"/>
        <v>0</v>
      </c>
      <c r="AO9" s="57">
        <v>0</v>
      </c>
      <c r="AP9" s="69">
        <f t="shared" si="6"/>
        <v>0</v>
      </c>
      <c r="AQ9" s="58">
        <v>0</v>
      </c>
      <c r="AR9" s="70">
        <v>0</v>
      </c>
      <c r="AS9" s="69">
        <f t="shared" si="7"/>
        <v>0</v>
      </c>
      <c r="AT9" s="69">
        <f t="shared" si="8"/>
        <v>0</v>
      </c>
      <c r="AU9" s="69">
        <f t="shared" si="9"/>
        <v>2.7945837028301885</v>
      </c>
      <c r="AV9" s="71">
        <f t="shared" si="10"/>
        <v>0.23956906045437043</v>
      </c>
      <c r="AW9" s="60">
        <v>3.75</v>
      </c>
      <c r="AX9" s="61">
        <f t="shared" si="11"/>
        <v>3.6749999999999998</v>
      </c>
      <c r="AY9" s="7">
        <v>7.99</v>
      </c>
      <c r="AZ9" s="71">
        <f t="shared" si="12"/>
        <v>0.54005006257822286</v>
      </c>
      <c r="BA9" s="7"/>
      <c r="BB9" s="6">
        <v>1800</v>
      </c>
      <c r="BC9" s="53">
        <f t="shared" si="13"/>
        <v>5030.2506650943396</v>
      </c>
      <c r="BD9" s="69">
        <f t="shared" si="14"/>
        <v>6615</v>
      </c>
      <c r="BE9" s="69">
        <f t="shared" si="15"/>
        <v>14382</v>
      </c>
      <c r="BF9" s="50">
        <f t="shared" si="16"/>
        <v>3.8933249999999995</v>
      </c>
      <c r="BG9" s="43">
        <v>11.3</v>
      </c>
      <c r="BH9" s="43" t="s">
        <v>77</v>
      </c>
      <c r="BI9" s="2" t="s">
        <v>78</v>
      </c>
      <c r="BJ9" s="2" t="s">
        <v>79</v>
      </c>
    </row>
    <row r="10" spans="1:63" ht="80.099999999999994" customHeight="1" x14ac:dyDescent="0.25">
      <c r="A10" s="64">
        <v>8</v>
      </c>
      <c r="B10" s="72"/>
      <c r="C10" s="43"/>
      <c r="D10" s="72" t="s">
        <v>110</v>
      </c>
      <c r="E10" s="73" t="s">
        <v>111</v>
      </c>
      <c r="F10" s="36" t="s">
        <v>63</v>
      </c>
      <c r="G10" s="37" t="s">
        <v>112</v>
      </c>
      <c r="H10" s="65" t="s">
        <v>81</v>
      </c>
      <c r="I10" s="43" t="s">
        <v>66</v>
      </c>
      <c r="J10" s="43" t="s">
        <v>82</v>
      </c>
      <c r="K10" s="41" t="s">
        <v>113</v>
      </c>
      <c r="L10" s="42" t="s">
        <v>88</v>
      </c>
      <c r="M10" s="40" t="s">
        <v>70</v>
      </c>
      <c r="N10" s="43"/>
      <c r="O10" s="43"/>
      <c r="P10" s="73" t="s">
        <v>114</v>
      </c>
      <c r="Q10" s="73"/>
      <c r="R10" s="43" t="s">
        <v>73</v>
      </c>
      <c r="S10" s="66">
        <v>2.02</v>
      </c>
      <c r="T10" s="36" t="s">
        <v>74</v>
      </c>
      <c r="U10" s="36" t="s">
        <v>75</v>
      </c>
      <c r="V10" s="67">
        <v>61</v>
      </c>
      <c r="W10" s="67">
        <v>37</v>
      </c>
      <c r="X10" s="67">
        <v>23</v>
      </c>
      <c r="Y10" s="67">
        <v>61</v>
      </c>
      <c r="Z10" s="67">
        <v>37</v>
      </c>
      <c r="AA10" s="67">
        <v>23</v>
      </c>
      <c r="AB10" s="48">
        <v>11.5</v>
      </c>
      <c r="AC10" s="6">
        <v>24</v>
      </c>
      <c r="AD10" s="50">
        <f t="shared" si="0"/>
        <v>5.1910999999999999E-2</v>
      </c>
      <c r="AE10" s="68">
        <v>53</v>
      </c>
      <c r="AF10" s="51">
        <f t="shared" si="1"/>
        <v>24503.477105045175</v>
      </c>
      <c r="AG10" s="43">
        <v>2250</v>
      </c>
      <c r="AH10" s="69">
        <f t="shared" si="2"/>
        <v>9.1823702830188675E-2</v>
      </c>
      <c r="AI10" s="43" t="s">
        <v>76</v>
      </c>
      <c r="AJ10" s="55">
        <f t="shared" si="17"/>
        <v>0.33799999999999997</v>
      </c>
      <c r="AK10" s="69">
        <f t="shared" si="3"/>
        <v>0.68275999999999992</v>
      </c>
      <c r="AL10" s="69">
        <f t="shared" si="4"/>
        <v>2.7945837028301885</v>
      </c>
      <c r="AM10" s="70">
        <v>0</v>
      </c>
      <c r="AN10" s="69">
        <f t="shared" si="5"/>
        <v>0</v>
      </c>
      <c r="AO10" s="74">
        <v>0.05</v>
      </c>
      <c r="AP10" s="69">
        <f t="shared" si="6"/>
        <v>0.19355</v>
      </c>
      <c r="AQ10" s="58">
        <v>0</v>
      </c>
      <c r="AR10" s="70">
        <v>0</v>
      </c>
      <c r="AS10" s="69">
        <f t="shared" si="7"/>
        <v>0</v>
      </c>
      <c r="AT10" s="69">
        <f t="shared" si="8"/>
        <v>0.19355</v>
      </c>
      <c r="AU10" s="69">
        <f t="shared" si="9"/>
        <v>2.9881337028301886</v>
      </c>
      <c r="AV10" s="71">
        <f t="shared" si="10"/>
        <v>0.22807189283642762</v>
      </c>
      <c r="AW10" s="75">
        <v>3.95</v>
      </c>
      <c r="AX10" s="61">
        <f t="shared" si="11"/>
        <v>3.871</v>
      </c>
      <c r="AY10" s="7">
        <v>7.99</v>
      </c>
      <c r="AZ10" s="71">
        <f t="shared" si="12"/>
        <v>0.51551939924906132</v>
      </c>
      <c r="BA10" s="7"/>
      <c r="BB10" s="6">
        <v>1800</v>
      </c>
      <c r="BC10" s="53">
        <f t="shared" si="13"/>
        <v>5378.64066509434</v>
      </c>
      <c r="BD10" s="69">
        <f t="shared" si="14"/>
        <v>6967.8</v>
      </c>
      <c r="BE10" s="69">
        <f t="shared" si="15"/>
        <v>14382</v>
      </c>
      <c r="BF10" s="50">
        <f t="shared" si="16"/>
        <v>3.8933249999999995</v>
      </c>
      <c r="BG10" s="43">
        <v>11.3</v>
      </c>
      <c r="BH10" s="43" t="s">
        <v>77</v>
      </c>
      <c r="BI10" s="2" t="s">
        <v>78</v>
      </c>
      <c r="BJ10" s="2" t="s">
        <v>79</v>
      </c>
    </row>
    <row r="11" spans="1:63" ht="80.099999999999994" customHeight="1" x14ac:dyDescent="0.25">
      <c r="A11" s="64">
        <v>8</v>
      </c>
      <c r="B11" s="72"/>
      <c r="C11" s="43"/>
      <c r="D11" s="72" t="s">
        <v>110</v>
      </c>
      <c r="E11" s="73" t="s">
        <v>111</v>
      </c>
      <c r="F11" s="36" t="s">
        <v>63</v>
      </c>
      <c r="G11" s="37" t="s">
        <v>115</v>
      </c>
      <c r="H11" s="65" t="s">
        <v>81</v>
      </c>
      <c r="I11" s="43" t="s">
        <v>66</v>
      </c>
      <c r="J11" s="43" t="s">
        <v>82</v>
      </c>
      <c r="K11" s="41" t="s">
        <v>87</v>
      </c>
      <c r="L11" s="42" t="s">
        <v>88</v>
      </c>
      <c r="M11" s="40" t="s">
        <v>70</v>
      </c>
      <c r="N11" s="43"/>
      <c r="O11" s="43"/>
      <c r="P11" s="73" t="s">
        <v>116</v>
      </c>
      <c r="Q11" s="73"/>
      <c r="R11" s="43" t="s">
        <v>73</v>
      </c>
      <c r="S11" s="66">
        <v>2.02</v>
      </c>
      <c r="T11" s="36" t="s">
        <v>74</v>
      </c>
      <c r="U11" s="36" t="s">
        <v>75</v>
      </c>
      <c r="V11" s="67">
        <v>61</v>
      </c>
      <c r="W11" s="67">
        <v>37</v>
      </c>
      <c r="X11" s="67">
        <v>23</v>
      </c>
      <c r="Y11" s="67">
        <v>61</v>
      </c>
      <c r="Z11" s="67">
        <v>37</v>
      </c>
      <c r="AA11" s="67">
        <v>23</v>
      </c>
      <c r="AB11" s="48">
        <v>11.5</v>
      </c>
      <c r="AC11" s="6">
        <v>24</v>
      </c>
      <c r="AD11" s="50">
        <f t="shared" si="0"/>
        <v>5.1910999999999999E-2</v>
      </c>
      <c r="AE11" s="68">
        <v>53</v>
      </c>
      <c r="AF11" s="51">
        <f t="shared" si="1"/>
        <v>24503.477105045175</v>
      </c>
      <c r="AG11" s="43">
        <v>2250</v>
      </c>
      <c r="AH11" s="69">
        <f t="shared" si="2"/>
        <v>9.1823702830188675E-2</v>
      </c>
      <c r="AI11" s="43" t="s">
        <v>76</v>
      </c>
      <c r="AJ11" s="55">
        <f t="shared" si="17"/>
        <v>0.33799999999999997</v>
      </c>
      <c r="AK11" s="69">
        <f t="shared" si="3"/>
        <v>0.68275999999999992</v>
      </c>
      <c r="AL11" s="69">
        <f t="shared" si="4"/>
        <v>2.7945837028301885</v>
      </c>
      <c r="AM11" s="70">
        <v>0</v>
      </c>
      <c r="AN11" s="69">
        <f t="shared" si="5"/>
        <v>0</v>
      </c>
      <c r="AO11" s="74">
        <v>0.05</v>
      </c>
      <c r="AP11" s="69">
        <f t="shared" si="6"/>
        <v>0.19355</v>
      </c>
      <c r="AQ11" s="58">
        <v>0</v>
      </c>
      <c r="AR11" s="70">
        <v>0</v>
      </c>
      <c r="AS11" s="69">
        <f t="shared" si="7"/>
        <v>0</v>
      </c>
      <c r="AT11" s="69">
        <f t="shared" si="8"/>
        <v>0.19355</v>
      </c>
      <c r="AU11" s="69">
        <f t="shared" si="9"/>
        <v>2.9881337028301886</v>
      </c>
      <c r="AV11" s="71">
        <f t="shared" si="10"/>
        <v>0.22807189283642762</v>
      </c>
      <c r="AW11" s="75">
        <v>3.95</v>
      </c>
      <c r="AX11" s="61">
        <f t="shared" si="11"/>
        <v>3.871</v>
      </c>
      <c r="AY11" s="7">
        <v>7.99</v>
      </c>
      <c r="AZ11" s="71">
        <f t="shared" si="12"/>
        <v>0.51551939924906132</v>
      </c>
      <c r="BA11" s="7"/>
      <c r="BB11" s="6">
        <v>1800</v>
      </c>
      <c r="BC11" s="53">
        <f t="shared" si="13"/>
        <v>5378.64066509434</v>
      </c>
      <c r="BD11" s="69">
        <f t="shared" si="14"/>
        <v>6967.8</v>
      </c>
      <c r="BE11" s="69">
        <f t="shared" si="15"/>
        <v>14382</v>
      </c>
      <c r="BF11" s="50">
        <f t="shared" si="16"/>
        <v>3.8933249999999995</v>
      </c>
      <c r="BG11" s="43">
        <v>11.3</v>
      </c>
      <c r="BH11" s="43" t="s">
        <v>77</v>
      </c>
      <c r="BI11" s="2" t="s">
        <v>78</v>
      </c>
      <c r="BJ11" s="2" t="s">
        <v>79</v>
      </c>
    </row>
  </sheetData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2026-04-16T05:55:18Z</dcterms:created>
  <dcterms:modified xsi:type="dcterms:W3CDTF">2026-04-16T05:58:04Z</dcterms:modified>
</cp:coreProperties>
</file>