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BB3" i="1" s="1"/>
  <c r="AN3" i="1"/>
  <c r="AL3" i="1"/>
  <c r="AC3" i="1"/>
  <c r="AD3" i="1" s="1"/>
  <c r="AF3" i="1" s="1"/>
  <c r="U3" i="1"/>
  <c r="AI3" i="1" s="1"/>
  <c r="BJ2" i="1"/>
  <c r="BG2" i="1"/>
  <c r="BA2" i="1"/>
  <c r="AX2" i="1"/>
  <c r="AU2" i="1"/>
  <c r="AR2" i="1"/>
  <c r="AP2" i="1"/>
  <c r="AN2" i="1"/>
  <c r="AL2" i="1"/>
  <c r="BB2" i="1" s="1"/>
  <c r="AC2" i="1"/>
  <c r="AD2" i="1" s="1"/>
  <c r="AF2" i="1" s="1"/>
  <c r="U2" i="1"/>
  <c r="AI2" i="1" l="1"/>
  <c r="AJ2" i="1" s="1"/>
  <c r="BC2" i="1" s="1"/>
  <c r="AJ3" i="1"/>
  <c r="BC3" i="1" s="1"/>
  <c r="BI2" i="1" l="1"/>
  <c r="BD2" i="1"/>
  <c r="BI3" i="1"/>
  <c r="BD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<sst xmlns="http://schemas.openxmlformats.org/spreadsheetml/2006/main" count="92" uniqueCount="81">
  <si>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</si>
  <si>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</si>
  <si>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</si>
  <si>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</si>
  <si>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</si>
  <si>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</si>
  <si>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</si>
  <si>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</si>
  <si>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</si>
  <si>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</si>
  <si>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</si>
  <si>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</si>
  <si>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</si>
  <si>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</si>
  <si>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</si>
  <si>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</si>
  <si>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</si>
  <si>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</si>
  <si>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</si>
  <si>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</si>
  <si>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</si>
  <si>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</si>
  <si>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</si>
  <si>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</si>
  <si>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</si>
  <si>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</si>
  <si>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</si>
  <si>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</si>
  <si>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</si>
  <si>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</si>
  <si>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</si>
  <si>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</si>
  <si>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</si>
  <si>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</si>
  <si>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</si>
  <si>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</si>
  <si>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</si>
  <si>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</si>
  <si>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</si>
  <si>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</si>
  <si>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</si>
  <si>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</si>
  <si>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</si>
  <si>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</si>
  <si>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</si>
  <si>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</si>
  <si>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</si>
  <si>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</si>
  <si>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</si>
  <si>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</si>
  <si>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</si>
  <si>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</si>
  <si>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</si>
  <si>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</si>
  <si>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</si>
  <si>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</si>
  <si>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</si>
  <si>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</si>
  <si>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</si>
  <si>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</si>
  <si>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</si>
  <si>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</si>
  <si>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</si>
  <si>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COMFORTER (SET)</t>
  </si>
  <si>
    <t>90x90"(1)
20x26"(2)</t>
  </si>
  <si>
    <t>Set</t>
  </si>
  <si>
    <t>9404.40.9022</t>
  </si>
  <si>
    <t>royalty</t>
  </si>
  <si>
    <t>104x90"(1) 
20x36"(2)</t>
  </si>
  <si>
    <t>Serta</t>
  </si>
  <si>
    <t>Serta 5.5%</t>
  </si>
  <si>
    <t>Print Faux Feathersoft rev to Solid Plush</t>
  </si>
  <si>
    <t>100% polyester Serta Print Faux Feathersoft rev. SLD Plush Comforter 3PC set</t>
    <phoneticPr fontId="9" type="noConversion"/>
  </si>
  <si>
    <t>Print Faux Feathersoft SLD Plush Cmf 3PC Set</t>
  </si>
  <si>
    <t>COMFORTER: 220gsm print faux feathersoft to 180gsm solid plush, knife edge, 6oz/y2 fiber fill, jump tack quilting; 
SHAMS: yarn dye faux feathersoft to solid plush; knife edge, 4'' overlap openning at back;
PACKAGING: wired VZB; 2 sets per ctn</t>
  </si>
  <si>
    <t>COMFORTER: 100% polyester; 
SHAMS:100% polyester ;
Filling: 100% polyester</t>
    <phoneticPr fontId="9" type="noConversion"/>
  </si>
  <si>
    <t>Grey Stripe</t>
  </si>
  <si>
    <t>ST10-4807</t>
  </si>
  <si>
    <t>100% polyester Serta Print Faux Feathersoft rev. SLD Plush Comforter 3PC set</t>
    <phoneticPr fontId="9" type="noConversion"/>
  </si>
  <si>
    <t>COMFORTER: 100% polyester; 
SHAMS:100% polyester ;
Filling: 100% polyester</t>
    <phoneticPr fontId="9" type="noConversion"/>
  </si>
  <si>
    <t>ST10-4808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</si>
</sst>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4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0" fontId="1" fillId="9" borderId="1" xfId="0" applyFont="1" applyFill="1" applyBorder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Jacq%20Plush%20to%20Cooling%20Microfiber%20Cmf%203PC%20Set%20commit%204.15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Faux%20Feathersoft%20to%20Plush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11">
          <cell r="B11">
            <v>14.55</v>
          </cell>
          <cell r="C11">
            <v>16.48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topLeftCell="G1" workbookViewId="0">
      <selection sqref="A1:XFD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15.5" customHeight="1" x14ac:dyDescent="0.25">
      <c r="A2" s="32">
        <v>1</v>
      </c>
      <c r="B2" s="33"/>
      <c r="C2" s="34"/>
      <c r="D2" s="34" t="s">
        <v>69</v>
      </c>
      <c r="E2" s="34" t="s">
        <v>70</v>
      </c>
      <c r="F2" s="34" t="s">
        <v>63</v>
      </c>
      <c r="G2" s="35" t="s">
        <v>71</v>
      </c>
      <c r="H2" s="35" t="s">
        <v>72</v>
      </c>
      <c r="I2" s="35" t="s">
        <v>73</v>
      </c>
      <c r="J2" s="35" t="s">
        <v>74</v>
      </c>
      <c r="K2" s="35" t="s">
        <v>75</v>
      </c>
      <c r="L2" s="34" t="s">
        <v>64</v>
      </c>
      <c r="M2" s="35" t="s">
        <v>76</v>
      </c>
      <c r="N2" s="34"/>
      <c r="O2" s="48" t="s">
        <v>77</v>
      </c>
      <c r="P2" s="36"/>
      <c r="Q2" s="34" t="s">
        <v>65</v>
      </c>
      <c r="R2" s="37"/>
      <c r="S2" s="38"/>
      <c r="T2" s="8"/>
      <c r="U2" s="47">
        <f>[2]CCD!B11</f>
        <v>14.55</v>
      </c>
      <c r="V2" s="39">
        <v>14.28</v>
      </c>
      <c r="W2" s="34" t="s">
        <v>7</v>
      </c>
      <c r="X2" s="40">
        <v>58</v>
      </c>
      <c r="Y2" s="40">
        <v>53</v>
      </c>
      <c r="Z2" s="40">
        <v>31</v>
      </c>
      <c r="AA2" s="38"/>
      <c r="AB2" s="41">
        <v>2</v>
      </c>
      <c r="AC2" s="42">
        <f>IF(X2="","",X2*Y2*Z2/1000000)</f>
        <v>9.5294000000000004E-2</v>
      </c>
      <c r="AD2" s="43">
        <f>IF(AB2="","",65/AC2*AB2)</f>
        <v>1364.1992150607593</v>
      </c>
      <c r="AE2" s="34">
        <v>3300</v>
      </c>
      <c r="AF2" s="44">
        <f>IF(ISERROR(AE2/AD2),"",AE2/AD2)</f>
        <v>2.4190015384615386</v>
      </c>
      <c r="AG2" s="34" t="s">
        <v>66</v>
      </c>
      <c r="AH2" s="45">
        <v>0.22800000000000001</v>
      </c>
      <c r="AI2" s="44">
        <f>IF(ISERROR(U2*AH2),"",U2*AH2)</f>
        <v>3.3174000000000001</v>
      </c>
      <c r="AJ2" s="44">
        <f t="shared" ref="AJ2:AJ3" si="0">IF(ISERROR(U2+AF2+AI2),"",U2+AF2+AI2)</f>
        <v>20.28640153846154</v>
      </c>
      <c r="AK2" s="45">
        <v>0.01</v>
      </c>
      <c r="AL2" s="44">
        <f t="shared" ref="AL2:AL3" si="1">IF(ISERROR(BE2*AK2),"",BE2*AK2)</f>
        <v>0.25</v>
      </c>
      <c r="AM2" s="45"/>
      <c r="AN2" s="44">
        <f t="shared" ref="AN2:AN3" si="2">IF(ISERROR(BE2*AM2),"",BE2*AM2)</f>
        <v>0</v>
      </c>
      <c r="AO2" s="45"/>
      <c r="AP2" s="44">
        <f t="shared" ref="AP2:AP3" si="3">IF(ISERROR(BE2*AO2),"",BE2*AO2)</f>
        <v>0</v>
      </c>
      <c r="AQ2" s="45"/>
      <c r="AR2" s="44">
        <f>IF(ISERROR(BE2*AQ2),"",BE2*AQ2)</f>
        <v>0</v>
      </c>
      <c r="AS2" s="34" t="s">
        <v>67</v>
      </c>
      <c r="AT2" s="45">
        <v>0.06</v>
      </c>
      <c r="AU2" s="44">
        <f t="shared" ref="AU2:AU3" si="4">IF(ISERROR(BE2*AT2),"",BE2*AT2)</f>
        <v>1.5</v>
      </c>
      <c r="AV2" s="44"/>
      <c r="AW2" s="45"/>
      <c r="AX2" s="44">
        <f>IF(ISERROR(BE2*AW2),"",BE2*AW2)</f>
        <v>0</v>
      </c>
      <c r="AY2" s="44"/>
      <c r="AZ2" s="45"/>
      <c r="BA2" s="44">
        <f>IF(ISERROR(BE2*AZ2),"",BE2*AZ2)</f>
        <v>0</v>
      </c>
      <c r="BB2" s="44">
        <f t="shared" ref="BB2:BB3" si="5">IF(ISERROR(AL2+AN2+AP2+AU2),"",AL2+AN2+AP2+AU2)</f>
        <v>1.75</v>
      </c>
      <c r="BC2" s="44">
        <f t="shared" ref="BC2:BC3" si="6">IF(ISERROR(AJ2+BB2),"",AJ2+BB2)</f>
        <v>22.03640153846154</v>
      </c>
      <c r="BD2" s="9">
        <f t="shared" ref="BD2:BD3" si="7">IF(ISERROR((BE2-BC2)/BE2),"",(BE2-BC2)/BE2)</f>
        <v>0.11854393846153841</v>
      </c>
      <c r="BE2" s="39">
        <v>25</v>
      </c>
      <c r="BF2" s="39">
        <v>49.99</v>
      </c>
      <c r="BG2" s="9">
        <f>IF(ISERROR((BF2-BE2)/BF2),"",(BF2-BE2)/BF2)</f>
        <v>0.49989997999599922</v>
      </c>
      <c r="BH2" s="46">
        <v>1000</v>
      </c>
      <c r="BI2" s="44">
        <f>IF(ISERROR(BC2*BH2),"",BC2*BH2)</f>
        <v>22036.401538461541</v>
      </c>
      <c r="BJ2" s="44">
        <f>IF(ISERROR(BE2*BH2),"",BE2*BH2)</f>
        <v>25000</v>
      </c>
    </row>
    <row r="3" spans="1:62" s="31" customFormat="1" ht="115.5" customHeight="1" x14ac:dyDescent="0.25">
      <c r="A3" s="32">
        <v>2</v>
      </c>
      <c r="B3" s="34"/>
      <c r="C3" s="34"/>
      <c r="D3" s="34" t="s">
        <v>69</v>
      </c>
      <c r="E3" s="34" t="s">
        <v>70</v>
      </c>
      <c r="F3" s="34" t="s">
        <v>63</v>
      </c>
      <c r="G3" s="35" t="s">
        <v>71</v>
      </c>
      <c r="H3" s="35" t="s">
        <v>78</v>
      </c>
      <c r="I3" s="35" t="s">
        <v>73</v>
      </c>
      <c r="J3" s="35" t="s">
        <v>74</v>
      </c>
      <c r="K3" s="35" t="s">
        <v>79</v>
      </c>
      <c r="L3" s="34" t="s">
        <v>68</v>
      </c>
      <c r="M3" s="35" t="s">
        <v>76</v>
      </c>
      <c r="N3" s="34"/>
      <c r="O3" s="48" t="s">
        <v>80</v>
      </c>
      <c r="P3" s="36"/>
      <c r="Q3" s="34" t="s">
        <v>65</v>
      </c>
      <c r="R3" s="37"/>
      <c r="S3" s="38"/>
      <c r="T3" s="8"/>
      <c r="U3" s="47">
        <f>[2]CCD!C11</f>
        <v>16.48</v>
      </c>
      <c r="V3" s="39">
        <v>16.489999999999998</v>
      </c>
      <c r="W3" s="34" t="s">
        <v>7</v>
      </c>
      <c r="X3" s="40">
        <v>58</v>
      </c>
      <c r="Y3" s="40">
        <v>53</v>
      </c>
      <c r="Z3" s="40">
        <v>36</v>
      </c>
      <c r="AA3" s="38"/>
      <c r="AB3" s="46">
        <v>2</v>
      </c>
      <c r="AC3" s="42">
        <f t="shared" ref="AC3" si="8">IF(X3="","",X3*Y3*Z3/1000000)</f>
        <v>0.110664</v>
      </c>
      <c r="AD3" s="43">
        <f t="shared" ref="AD3" si="9">IF(AB3="","",65/AC3*AB3)</f>
        <v>1174.7271018578761</v>
      </c>
      <c r="AE3" s="34">
        <v>3300</v>
      </c>
      <c r="AF3" s="44">
        <f t="shared" ref="AF3" si="10">IF(ISERROR(AE3/AD3),"",AE3/AD3)</f>
        <v>2.8091630769230771</v>
      </c>
      <c r="AG3" s="34" t="s">
        <v>66</v>
      </c>
      <c r="AH3" s="45">
        <v>0.22800000000000001</v>
      </c>
      <c r="AI3" s="44">
        <f>IF(ISERROR(U3*AH3),"",U3*AH3)</f>
        <v>3.7574400000000003</v>
      </c>
      <c r="AJ3" s="44">
        <f t="shared" si="0"/>
        <v>23.046603076923077</v>
      </c>
      <c r="AK3" s="45">
        <v>0.01</v>
      </c>
      <c r="AL3" s="44">
        <f t="shared" si="1"/>
        <v>0.28000000000000003</v>
      </c>
      <c r="AM3" s="45"/>
      <c r="AN3" s="44">
        <f t="shared" si="2"/>
        <v>0</v>
      </c>
      <c r="AO3" s="45"/>
      <c r="AP3" s="44">
        <f t="shared" si="3"/>
        <v>0</v>
      </c>
      <c r="AQ3" s="45"/>
      <c r="AR3" s="44">
        <f t="shared" ref="AR3" si="11">IF(ISERROR(BE3*AQ3),"",BE3*AQ3)</f>
        <v>0</v>
      </c>
      <c r="AS3" s="34" t="s">
        <v>67</v>
      </c>
      <c r="AT3" s="45">
        <v>0.06</v>
      </c>
      <c r="AU3" s="44">
        <f t="shared" si="4"/>
        <v>1.68</v>
      </c>
      <c r="AV3" s="44"/>
      <c r="AW3" s="45"/>
      <c r="AX3" s="44">
        <f t="shared" ref="AX3" si="12">IF(ISERROR(BE3*AW3),"",BE3*AW3)</f>
        <v>0</v>
      </c>
      <c r="AY3" s="44"/>
      <c r="AZ3" s="45"/>
      <c r="BA3" s="44">
        <f t="shared" ref="BA3" si="13">IF(ISERROR(BE3*AZ3),"",BE3*AZ3)</f>
        <v>0</v>
      </c>
      <c r="BB3" s="44">
        <f t="shared" si="5"/>
        <v>1.96</v>
      </c>
      <c r="BC3" s="44">
        <f t="shared" si="6"/>
        <v>25.006603076923078</v>
      </c>
      <c r="BD3" s="9">
        <f t="shared" si="7"/>
        <v>0.10690703296703294</v>
      </c>
      <c r="BE3" s="39">
        <v>28</v>
      </c>
      <c r="BF3" s="39">
        <v>59.99</v>
      </c>
      <c r="BG3" s="9">
        <f t="shared" ref="BG3" si="14">IF(ISERROR((BF3-BE3)/BF3),"",(BF3-BE3)/BF3)</f>
        <v>0.53325554259043173</v>
      </c>
      <c r="BH3" s="46">
        <v>1000</v>
      </c>
      <c r="BI3" s="44">
        <f t="shared" ref="BI3" si="15">IF(ISERROR(BC3*BH3),"",BC3*BH3)</f>
        <v>25006.603076923078</v>
      </c>
      <c r="BJ3" s="44">
        <f t="shared" ref="BJ3" si="16">IF(ISERROR(BE3*BH3),"",BE3*BH3)</f>
        <v>28000</v>
      </c>
    </row>
  </sheetData>
  <protectedRanges>
    <protectedRange sqref="AQ1:AR1 AV1 AY1 BF2:BH3 A2:N3 P2:BD3" name="Range1_3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F2:F3</xm:sqref>
        </x14:dataValidation>
        <x14:dataValidation type="list" allowBlank="1" showInputMessage="1" showErrorMessage="1">
          <x14:formula1>
            <xm:f>[2]ValueSelection!#REF!</xm:f>
          </x14:formula1>
          <xm:sqref>E2:E3</xm:sqref>
        </x14:dataValidation>
        <x14:dataValidation type="list" allowBlank="1" showInputMessage="1" showErrorMessage="1">
          <x14:formula1>
            <xm:f>[2]Data!#REF!</xm:f>
          </x14:formula1>
          <xm:sqref>Q2:Q3</xm:sqref>
        </x14:dataValidation>
        <x14:dataValidation type="list" allowBlank="1" showInputMessage="1" showErrorMessage="1">
          <x14:formula1>
            <xm:f>[2]Data!#REF!</xm:f>
          </x14:formula1>
          <xm:sqref>W2:W3</xm:sqref>
        </x14:dataValidation>
        <x14:dataValidation type="list" allowBlank="1" showInputMessage="1" showErrorMessage="1">
          <x14:formula1>
            <xm:f>[2]ValueSelection!#REF!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2026-04-17T05:07:37Z</dcterms:modified>
</cp:coreProperties>
</file>