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" i="8" l="1"/>
  <c r="AW3" i="8"/>
  <c r="AT3" i="8"/>
  <c r="AP3" i="8"/>
  <c r="AN3" i="8"/>
  <c r="AL3" i="8"/>
  <c r="AQ2" i="8"/>
  <c r="AW2" i="8"/>
  <c r="AT2" i="8"/>
  <c r="AP2" i="8"/>
  <c r="AN2" i="8"/>
  <c r="AL2" i="8"/>
  <c r="AW4" i="8"/>
  <c r="AW5" i="8"/>
  <c r="AW6" i="8"/>
  <c r="AW7" i="8"/>
  <c r="BD7" i="8"/>
  <c r="AT7" i="8"/>
  <c r="AP7" i="8"/>
  <c r="AN7" i="8"/>
  <c r="AL7" i="8"/>
  <c r="AC7" i="8"/>
  <c r="AD7" i="8" s="1"/>
  <c r="AF7" i="8" s="1"/>
  <c r="AI7" i="8"/>
  <c r="AT6" i="8"/>
  <c r="AP6" i="8"/>
  <c r="AN6" i="8"/>
  <c r="AL6" i="8"/>
  <c r="AC6" i="8"/>
  <c r="AD6" i="8" s="1"/>
  <c r="AF6" i="8" s="1"/>
  <c r="AI6" i="8"/>
  <c r="AQ5" i="8"/>
  <c r="AT5" i="8"/>
  <c r="AP5" i="8"/>
  <c r="AN5" i="8"/>
  <c r="AL5" i="8"/>
  <c r="AC5" i="8"/>
  <c r="AD5" i="8" s="1"/>
  <c r="AF5" i="8" s="1"/>
  <c r="AI5" i="8"/>
  <c r="AQ4" i="8"/>
  <c r="AT4" i="8"/>
  <c r="AP4" i="8"/>
  <c r="AN4" i="8"/>
  <c r="AL4" i="8"/>
  <c r="AC4" i="8"/>
  <c r="AD4" i="8" s="1"/>
  <c r="AF4" i="8" s="1"/>
  <c r="AI4" i="8"/>
  <c r="BD3" i="8"/>
  <c r="AC3" i="8"/>
  <c r="AD3" i="8" s="1"/>
  <c r="AF3" i="8" s="1"/>
  <c r="AI3" i="8"/>
  <c r="AC2" i="8"/>
  <c r="AD2" i="8" s="1"/>
  <c r="AF2" i="8" s="1"/>
  <c r="AJ3" i="8" l="1"/>
  <c r="BD2" i="8"/>
  <c r="AI2" i="8"/>
  <c r="AJ2" i="8" s="1"/>
  <c r="AX3" i="8"/>
  <c r="AX2" i="8"/>
  <c r="AJ5" i="8"/>
  <c r="AJ6" i="8"/>
  <c r="AQ7" i="8"/>
  <c r="AX7" i="8" s="1"/>
  <c r="AJ7" i="8"/>
  <c r="AJ4" i="8"/>
  <c r="AX4" i="8"/>
  <c r="AQ6" i="8"/>
  <c r="AX6" i="8" s="1"/>
  <c r="BD6" i="8"/>
  <c r="BD4" i="8"/>
  <c r="BD5" i="8"/>
  <c r="AX5" i="8"/>
  <c r="AY3" i="8" l="1"/>
  <c r="AZ3" i="8" s="1"/>
  <c r="AY5" i="8"/>
  <c r="AZ5" i="8" s="1"/>
  <c r="AY2" i="8"/>
  <c r="AZ2" i="8" s="1"/>
  <c r="AY6" i="8"/>
  <c r="AZ6" i="8" s="1"/>
  <c r="AY7" i="8"/>
  <c r="AZ7" i="8" s="1"/>
  <c r="AY4" i="8"/>
  <c r="AZ4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<sst xmlns="http://schemas.openxmlformats.org/spreadsheetml/2006/main" count="129" uniqueCount="75">
  <si>
    <t>Brand</t>
  </si>
  <si>
    <t>Package Type</t>
  </si>
  <si>
    <t>Licensor</t>
  </si>
  <si>
    <t>Normal</t>
  </si>
  <si>
    <t>THROW</t>
  </si>
  <si>
    <t>Madison Park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</si>
  <si>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</si>
  <si>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</si>
  <si>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</si>
  <si>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</si>
  <si>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</si>
  <si>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</si>
  <si>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</si>
  <si>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</si>
  <si>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</si>
  <si>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</si>
  <si>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</si>
  <si>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</si>
  <si>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</si>
  <si>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</si>
  <si>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</si>
  <si>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</si>
  <si>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</si>
  <si>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</si>
  <si>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</si>
  <si>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</si>
  <si>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</si>
  <si>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</si>
  <si>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</si>
  <si>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</si>
  <si>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</si>
  <si>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</si>
  <si>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</si>
  <si>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</si>
  <si>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</si>
  <si>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</si>
  <si>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</si>
  <si>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</si>
  <si>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</si>
  <si>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</si>
  <si>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</si>
  <si>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</si>
  <si>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</si>
  <si>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</si>
  <si>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</si>
  <si>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</si>
  <si>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</si>
  <si>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</si>
  <si>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</si>
  <si>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</si>
  <si>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</si>
  <si>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</si>
  <si>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</si>
  <si>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</si>
  <si>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</si>
  <si>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</si>
  <si>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</si>
  <si>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</si>
  <si>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</si>
  <si>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</si>
  <si>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</si>
  <si>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Faux Fur throw</t>
  </si>
  <si>
    <t>100% Polyester Knit Throw</t>
  </si>
  <si>
    <t>50x60''</t>
  </si>
  <si>
    <t>6301.40.0020</t>
  </si>
  <si>
    <t>Vivienne</t>
  </si>
  <si>
    <t>100% Polyester Vivienne Faux Fur Knit throw</t>
  </si>
  <si>
    <t>Face:620gsm solid Bubble fur
Reverse：190gsm crystal velvet.Knife edge, 1.5" cut die, miter corner
Packaging: Folded with Ribbon + U Insert, PE package, 1pc per carton</t>
  </si>
  <si>
    <t>Face:620gsm solid Channel fur
Reverse：190gsm crystal velvet.Knife edge, 1.5" cut die, miter corner
Packaging: Folded with Ribbon + U Insert, PE package, 1pc per carton</t>
  </si>
  <si>
    <t>Bubble Ivory</t>
  </si>
  <si>
    <t>Bubble Brown</t>
  </si>
  <si>
    <t>Bubble Charcoal</t>
  </si>
  <si>
    <t>Channel Charcoal</t>
  </si>
  <si>
    <t>Channel Green</t>
  </si>
  <si>
    <t>Channel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</si>
</sst>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u/>
      <sz val="11"/>
      <color rgb="FF0000FF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3" fillId="0" borderId="0"/>
  </cellStyleXfs>
  <cellXfs count="5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4" applyBorder="1" applyAlignment="1"/>
    <xf numFmtId="2" fontId="0" fillId="0" borderId="1" xfId="0" applyNumberFormat="1" applyBorder="1" applyAlignment="1"/>
    <xf numFmtId="177" fontId="0" fillId="0" borderId="1" xfId="0" applyNumberFormat="1" applyBorder="1" applyAlignment="1"/>
    <xf numFmtId="179" fontId="0" fillId="0" borderId="1" xfId="0" applyNumberFormat="1" applyBorder="1" applyAlignment="1"/>
    <xf numFmtId="1" fontId="2" fillId="0" borderId="1" xfId="0" applyNumberFormat="1" applyFont="1" applyBorder="1" applyAlignment="1"/>
    <xf numFmtId="180" fontId="0" fillId="2" borderId="1" xfId="0" applyNumberFormat="1" applyFill="1" applyBorder="1" applyAlignment="1"/>
    <xf numFmtId="1" fontId="0" fillId="2" borderId="1" xfId="0" applyNumberFormat="1" applyFill="1" applyBorder="1" applyAlignment="1"/>
    <xf numFmtId="177" fontId="0" fillId="2" borderId="1" xfId="0" applyNumberFormat="1" applyFill="1" applyBorder="1" applyAlignment="1"/>
    <xf numFmtId="10" fontId="0" fillId="0" borderId="1" xfId="0" applyNumberFormat="1" applyBorder="1" applyAlignment="1"/>
    <xf numFmtId="10" fontId="0" fillId="2" borderId="1" xfId="6" applyNumberFormat="1" applyFont="1" applyFill="1" applyBorder="1" applyAlignment="1"/>
    <xf numFmtId="1" fontId="0" fillId="0" borderId="1" xfId="0" applyNumberFormat="1" applyBorder="1" applyAlignment="1"/>
    <xf numFmtId="0" fontId="0" fillId="0" borderId="0" xfId="0" applyAlignment="1"/>
    <xf numFmtId="0" fontId="3" fillId="8" borderId="3" xfId="8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quotePrefix="1" applyFont="1" applyFill="1" applyBorder="1" applyAlignment="1"/>
    <xf numFmtId="0" fontId="0" fillId="5" borderId="1" xfId="0" applyFill="1" applyBorder="1" applyAlignment="1"/>
    <xf numFmtId="0" fontId="0" fillId="0" borderId="1" xfId="0" applyNumberFormat="1" applyBorder="1" applyAlignment="1"/>
    <xf numFmtId="0" fontId="0" fillId="0" borderId="0" xfId="0" applyNumberFormat="1" applyAlignment="1">
      <alignment wrapText="1"/>
    </xf>
    <xf numFmtId="0" fontId="0" fillId="2" borderId="1" xfId="0" applyNumberFormat="1" applyFill="1" applyBorder="1" applyAlignment="1"/>
  </cellXfs>
  <cellStyles count="9">
    <cellStyle name="Currency 2" xfId="5"/>
    <cellStyle name="HyperLink" xfId="7"/>
    <cellStyle name="Normal 2" xfId="4"/>
    <cellStyle name="Normal 2 18 2" xfId="1"/>
    <cellStyle name="Normal_West End Quote Sheet for Fred Meyer20090804-Hellen 2" xfId="8"/>
    <cellStyle name="Percent 2" xfId="6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8"/>
  <sheetViews>
    <sheetView tabSelected="1" topLeftCell="AG1" workbookViewId="0">
      <selection activeCell="BB2" sqref="BB2:BC8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14" style="2" bestFit="1" customWidth="1"/>
    <col min="5" max="5" width="12.140625" style="2" customWidth="1"/>
    <col min="6" max="6" width="11.28515625" style="2" customWidth="1"/>
    <col min="7" max="7" width="9.140625" style="2" customWidth="1"/>
    <col min="8" max="8" width="13.42578125" style="2" customWidth="1"/>
    <col min="9" max="9" width="11.140625" style="2" customWidth="1"/>
    <col min="10" max="10" width="23" style="2" customWidth="1"/>
    <col min="11" max="11" width="16" style="33" customWidth="1"/>
    <col min="12" max="12" width="13.140625" style="2" customWidth="1"/>
    <col min="13" max="13" width="17.85546875" style="2" bestFit="1" customWidth="1"/>
    <col min="14" max="14" width="12.85546875" style="2" customWidth="1"/>
    <col min="15" max="15" width="21.42578125" style="2" customWidth="1"/>
    <col min="16" max="16" width="12.28515625" style="2" customWidth="1"/>
    <col min="17" max="17" width="8.85546875" style="2" customWidth="1"/>
    <col min="18" max="18" width="11.140625" style="3" customWidth="1"/>
    <col min="19" max="19" width="9.85546875" style="4" customWidth="1"/>
    <col min="20" max="20" width="12" style="5" customWidth="1"/>
    <col min="21" max="21" width="11.140625" style="5" customWidth="1"/>
    <col min="22" max="22" width="8.140625" style="5" customWidth="1"/>
    <col min="23" max="23" width="9.42578125" style="2" customWidth="1"/>
    <col min="24" max="24" width="11" style="29" customWidth="1"/>
    <col min="25" max="25" width="13.140625" style="29" customWidth="1"/>
    <col min="26" max="26" width="11.140625" style="29" customWidth="1"/>
    <col min="27" max="27" width="12.85546875" style="4" customWidth="1"/>
    <col min="28" max="28" width="9.42578125" style="6" customWidth="1"/>
    <col min="29" max="29" width="13" style="31" customWidth="1"/>
    <col min="30" max="30" width="14.140625" style="6" customWidth="1"/>
    <col min="31" max="31" width="13.85546875" style="2" customWidth="1"/>
    <col min="32" max="32" width="13.85546875" style="5" customWidth="1"/>
    <col min="33" max="33" width="7.85546875" style="2" customWidth="1"/>
    <col min="34" max="34" width="8.42578125" style="7" customWidth="1"/>
    <col min="35" max="35" width="12.42578125" style="5" customWidth="1"/>
    <col min="36" max="36" width="8.85546875" style="5" customWidth="1"/>
    <col min="37" max="37" width="7.85546875" style="7" customWidth="1"/>
    <col min="38" max="38" width="5.85546875" style="5" customWidth="1"/>
    <col min="39" max="39" width="12.5703125" style="7" customWidth="1"/>
    <col min="40" max="40" width="8.5703125" style="5" customWidth="1"/>
    <col min="41" max="41" width="11.5703125" style="7" customWidth="1"/>
    <col min="42" max="43" width="10.85546875" style="5" customWidth="1"/>
    <col min="44" max="44" width="8.42578125" style="2" customWidth="1"/>
    <col min="45" max="45" width="9.5703125" style="7" customWidth="1"/>
    <col min="46" max="46" width="10" style="5" customWidth="1"/>
    <col min="47" max="47" width="9.5703125" style="5" customWidth="1"/>
    <col min="48" max="48" width="11.85546875" style="7" customWidth="1"/>
    <col min="49" max="49" width="11.140625" style="7" customWidth="1"/>
    <col min="50" max="50" width="11.42578125" style="5" customWidth="1"/>
    <col min="51" max="51" width="11.5703125" style="5" customWidth="1"/>
    <col min="52" max="52" width="8.7109375" style="5" customWidth="1"/>
    <col min="53" max="53" width="12.140625" style="7" customWidth="1"/>
    <col min="54" max="54" width="12.140625" style="6" customWidth="1"/>
    <col min="55" max="55" width="9.5703125" style="2" customWidth="1"/>
    <col min="56" max="56" width="9.140625" style="2" customWidth="1"/>
    <col min="57" max="16384" width="9.140625" style="2"/>
  </cols>
  <sheetData>
    <row r="1" spans="1:57" ht="63.6" customHeight="1" x14ac:dyDescent="0.25">
      <c r="A1" s="8" t="s">
        <v>6</v>
      </c>
      <c r="B1" s="8" t="s">
        <v>7</v>
      </c>
      <c r="C1" s="27" t="s">
        <v>8</v>
      </c>
      <c r="D1" s="28" t="s">
        <v>0</v>
      </c>
      <c r="E1" s="28" t="s">
        <v>2</v>
      </c>
      <c r="F1" s="10" t="s">
        <v>54</v>
      </c>
      <c r="G1" s="27" t="s">
        <v>9</v>
      </c>
      <c r="H1" s="9" t="s">
        <v>10</v>
      </c>
      <c r="I1" s="26" t="s">
        <v>56</v>
      </c>
      <c r="J1" s="9" t="s">
        <v>11</v>
      </c>
      <c r="K1" s="26" t="s">
        <v>59</v>
      </c>
      <c r="L1" s="9" t="s">
        <v>12</v>
      </c>
      <c r="M1" s="9" t="s">
        <v>13</v>
      </c>
      <c r="N1" s="27" t="s">
        <v>14</v>
      </c>
      <c r="O1" s="27" t="s">
        <v>15</v>
      </c>
      <c r="P1" s="27" t="s">
        <v>60</v>
      </c>
      <c r="Q1" s="26" t="s">
        <v>57</v>
      </c>
      <c r="R1" s="11" t="s">
        <v>16</v>
      </c>
      <c r="S1" s="12" t="s">
        <v>17</v>
      </c>
      <c r="T1" s="13" t="s">
        <v>18</v>
      </c>
      <c r="U1" s="14" t="s">
        <v>19</v>
      </c>
      <c r="V1" s="15" t="s">
        <v>20</v>
      </c>
      <c r="W1" s="16" t="s">
        <v>1</v>
      </c>
      <c r="X1" s="30" t="s">
        <v>21</v>
      </c>
      <c r="Y1" s="30" t="s">
        <v>22</v>
      </c>
      <c r="Z1" s="30" t="s">
        <v>23</v>
      </c>
      <c r="AA1" s="17" t="s">
        <v>24</v>
      </c>
      <c r="AB1" s="18" t="s">
        <v>25</v>
      </c>
      <c r="AC1" s="32" t="s">
        <v>26</v>
      </c>
      <c r="AD1" s="19" t="s">
        <v>27</v>
      </c>
      <c r="AE1" s="8" t="s">
        <v>28</v>
      </c>
      <c r="AF1" s="20" t="s">
        <v>29</v>
      </c>
      <c r="AG1" s="8" t="s">
        <v>30</v>
      </c>
      <c r="AH1" s="21" t="s">
        <v>31</v>
      </c>
      <c r="AI1" s="20" t="s">
        <v>32</v>
      </c>
      <c r="AJ1" s="20" t="s">
        <v>33</v>
      </c>
      <c r="AK1" s="21" t="s">
        <v>34</v>
      </c>
      <c r="AL1" s="20" t="s">
        <v>35</v>
      </c>
      <c r="AM1" s="21" t="s">
        <v>36</v>
      </c>
      <c r="AN1" s="20" t="s">
        <v>37</v>
      </c>
      <c r="AO1" s="21" t="s">
        <v>38</v>
      </c>
      <c r="AP1" s="20" t="s">
        <v>39</v>
      </c>
      <c r="AQ1" s="20" t="s">
        <v>40</v>
      </c>
      <c r="AR1" s="16" t="s">
        <v>41</v>
      </c>
      <c r="AS1" s="21" t="s">
        <v>42</v>
      </c>
      <c r="AT1" s="20" t="s">
        <v>43</v>
      </c>
      <c r="AU1" s="16" t="s">
        <v>44</v>
      </c>
      <c r="AV1" s="21" t="s">
        <v>45</v>
      </c>
      <c r="AW1" s="20" t="s">
        <v>46</v>
      </c>
      <c r="AX1" s="20" t="s">
        <v>47</v>
      </c>
      <c r="AY1" s="22" t="s">
        <v>48</v>
      </c>
      <c r="AZ1" s="23" t="s">
        <v>49</v>
      </c>
      <c r="BA1" s="24" t="s">
        <v>58</v>
      </c>
      <c r="BB1" s="23" t="s">
        <v>50</v>
      </c>
      <c r="BC1" s="25" t="s">
        <v>51</v>
      </c>
      <c r="BD1" s="23" t="s">
        <v>52</v>
      </c>
      <c r="BE1" s="18" t="s">
        <v>53</v>
      </c>
    </row>
    <row r="2" spans="1:57" s="47" customFormat="1" x14ac:dyDescent="0.25">
      <c r="A2" s="34">
        <v>1</v>
      </c>
      <c r="B2" s="35"/>
      <c r="C2" s="35"/>
      <c r="D2" s="35" t="s">
        <v>5</v>
      </c>
      <c r="E2" s="35"/>
      <c r="F2" s="35" t="s">
        <v>4</v>
      </c>
      <c r="G2" s="35" t="s">
        <v>65</v>
      </c>
      <c r="H2" s="35" t="s">
        <v>66</v>
      </c>
      <c r="I2" s="35" t="s">
        <v>61</v>
      </c>
      <c r="J2" s="35" t="s">
        <v>67</v>
      </c>
      <c r="K2" s="36" t="s">
        <v>62</v>
      </c>
      <c r="L2" s="35" t="s">
        <v>63</v>
      </c>
      <c r="M2" s="48" t="s">
        <v>69</v>
      </c>
      <c r="N2" s="49"/>
      <c r="O2" s="50"/>
      <c r="P2" s="35"/>
      <c r="Q2" s="35" t="s">
        <v>55</v>
      </c>
      <c r="R2" s="53">
        <v>61.35</v>
      </c>
      <c r="S2" s="53">
        <v>7.8</v>
      </c>
      <c r="T2" s="53">
        <v>7.87</v>
      </c>
      <c r="U2" s="53">
        <v>7.87</v>
      </c>
      <c r="V2" s="38"/>
      <c r="W2" s="35" t="s">
        <v>3</v>
      </c>
      <c r="X2" s="39">
        <v>41</v>
      </c>
      <c r="Y2" s="39">
        <v>33</v>
      </c>
      <c r="Z2" s="39">
        <v>15</v>
      </c>
      <c r="AA2" s="37"/>
      <c r="AB2" s="40">
        <v>1</v>
      </c>
      <c r="AC2" s="41">
        <f t="shared" ref="AC2:AC7" si="0">IF(X2="","",X2*Y2*Z2/1000000)</f>
        <v>0.02</v>
      </c>
      <c r="AD2" s="42">
        <f t="shared" ref="AD2:AD7" si="1">IF(AB2="","",65/AC2*AB2)</f>
        <v>3250</v>
      </c>
      <c r="AE2" s="35">
        <v>3800</v>
      </c>
      <c r="AF2" s="43">
        <f t="shared" ref="AF2:AF3" si="2">IF(ISERROR(AE2/AD2),"",AE2/AD2)</f>
        <v>1.17</v>
      </c>
      <c r="AG2" s="35" t="s">
        <v>64</v>
      </c>
      <c r="AH2" s="44">
        <v>0.185</v>
      </c>
      <c r="AI2" s="43" t="str">
        <f>IF(ISERROR(#REF!*AH2),"",#REF!*AH2)</f>
        <v/>
      </c>
      <c r="AJ2" s="43" t="str">
        <f>IF(ISERROR(#REF!+AF2+AI2),"",#REF!+AF2+AI2)</f>
        <v/>
      </c>
      <c r="AK2" s="44">
        <v>0.05</v>
      </c>
      <c r="AL2" s="43">
        <f>IF(ISERROR(BA2*AK2),"",BA2*AK2)</f>
        <v>1.1499999999999999</v>
      </c>
      <c r="AM2" s="44">
        <v>0.08</v>
      </c>
      <c r="AN2" s="43">
        <f>IF(ISERROR(BA2*AM2),"",BA2*AM2)</f>
        <v>1.83</v>
      </c>
      <c r="AO2" s="44">
        <v>0.1</v>
      </c>
      <c r="AP2" s="43">
        <f>IF(ISERROR(BA2*AO2),"",BA2*AO2)</f>
        <v>2.29</v>
      </c>
      <c r="AQ2" s="43">
        <f>IF((BB2-BA2)&lt;2.5,2.5-(BB2-BA2),0)</f>
        <v>1.35</v>
      </c>
      <c r="AR2" s="35"/>
      <c r="AS2" s="44"/>
      <c r="AT2" s="43">
        <f>IF(ISERROR(BA2*AS2),"",BA2*AS2)</f>
        <v>0</v>
      </c>
      <c r="AU2" s="35"/>
      <c r="AV2" s="44"/>
      <c r="AW2" s="43">
        <f>IF(ISERROR(BA2*AV2),"",BA2*AV2)</f>
        <v>0</v>
      </c>
      <c r="AX2" s="43">
        <f t="shared" ref="AX2:AX3" si="3">IF(ISERROR(AL2+AN2+AP2+AQ2+AT2+AW2),"",AL2+AN2+AP2+AQ2+AT2+AW2)</f>
        <v>6.62</v>
      </c>
      <c r="AY2" s="43" t="str">
        <f t="shared" ref="AY2:AY3" si="4">IF(ISERROR(AJ2+AX2),"",AJ2+AX2)</f>
        <v/>
      </c>
      <c r="AZ2" s="45" t="str">
        <f>IF(ISERROR((BA2-AY2)/BA2),"",(BA2-AY2)/BA2)</f>
        <v/>
      </c>
      <c r="BA2" s="38">
        <v>22.9</v>
      </c>
      <c r="BB2" s="54">
        <v>24.05</v>
      </c>
      <c r="BC2" s="52">
        <v>49.99</v>
      </c>
      <c r="BD2" s="45">
        <f>IF(ISERROR((BC2-BB2)/BC2),"",(BC2-BB2)/BC2)</f>
        <v>0.51890000000000003</v>
      </c>
      <c r="BE2" s="46"/>
    </row>
    <row r="3" spans="1:57" s="47" customFormat="1" x14ac:dyDescent="0.25">
      <c r="A3" s="34">
        <v>2</v>
      </c>
      <c r="B3" s="35"/>
      <c r="C3" s="35"/>
      <c r="D3" s="35" t="s">
        <v>5</v>
      </c>
      <c r="E3" s="35"/>
      <c r="F3" s="35" t="s">
        <v>4</v>
      </c>
      <c r="G3" s="35" t="s">
        <v>65</v>
      </c>
      <c r="H3" s="35" t="s">
        <v>66</v>
      </c>
      <c r="I3" s="35" t="s">
        <v>61</v>
      </c>
      <c r="J3" s="35" t="s">
        <v>67</v>
      </c>
      <c r="K3" s="36" t="s">
        <v>62</v>
      </c>
      <c r="L3" s="35" t="s">
        <v>63</v>
      </c>
      <c r="M3" s="35" t="s">
        <v>70</v>
      </c>
      <c r="N3" s="49"/>
      <c r="O3" s="50"/>
      <c r="P3" s="35"/>
      <c r="Q3" s="35" t="s">
        <v>55</v>
      </c>
      <c r="R3" s="53">
        <v>61.35</v>
      </c>
      <c r="S3" s="53">
        <v>7.8</v>
      </c>
      <c r="T3" s="53">
        <v>7.87</v>
      </c>
      <c r="U3" s="53">
        <v>7.87</v>
      </c>
      <c r="V3" s="38"/>
      <c r="W3" s="35" t="s">
        <v>3</v>
      </c>
      <c r="X3" s="39">
        <v>41</v>
      </c>
      <c r="Y3" s="39">
        <v>33</v>
      </c>
      <c r="Z3" s="39">
        <v>15</v>
      </c>
      <c r="AA3" s="37"/>
      <c r="AB3" s="40">
        <v>1</v>
      </c>
      <c r="AC3" s="41">
        <f t="shared" si="0"/>
        <v>0.02</v>
      </c>
      <c r="AD3" s="42">
        <f t="shared" si="1"/>
        <v>3250</v>
      </c>
      <c r="AE3" s="35">
        <v>3800</v>
      </c>
      <c r="AF3" s="43">
        <f t="shared" si="2"/>
        <v>1.17</v>
      </c>
      <c r="AG3" s="35" t="s">
        <v>64</v>
      </c>
      <c r="AH3" s="44">
        <v>0.185</v>
      </c>
      <c r="AI3" s="43" t="str">
        <f>IF(ISERROR(#REF!*AH3),"",#REF!*AH3)</f>
        <v/>
      </c>
      <c r="AJ3" s="43" t="str">
        <f>IF(ISERROR(#REF!+AF3+AI3),"",#REF!+AF3+AI3)</f>
        <v/>
      </c>
      <c r="AK3" s="44">
        <v>0.05</v>
      </c>
      <c r="AL3" s="43">
        <f>IF(ISERROR(BA3*AK3),"",BA3*AK3)</f>
        <v>1.1499999999999999</v>
      </c>
      <c r="AM3" s="44">
        <v>0.08</v>
      </c>
      <c r="AN3" s="43">
        <f>IF(ISERROR(BA3*AM3),"",BA3*AM3)</f>
        <v>1.83</v>
      </c>
      <c r="AO3" s="44">
        <v>0.1</v>
      </c>
      <c r="AP3" s="43">
        <f>IF(ISERROR(BA3*AO3),"",BA3*AO3)</f>
        <v>2.29</v>
      </c>
      <c r="AQ3" s="43">
        <f>IF((BB3-BA3)&lt;2.5,2.5-(BB3-BA3),0)</f>
        <v>1.35</v>
      </c>
      <c r="AR3" s="35"/>
      <c r="AS3" s="44"/>
      <c r="AT3" s="43">
        <f>IF(ISERROR(BA3*AS3),"",BA3*AS3)</f>
        <v>0</v>
      </c>
      <c r="AU3" s="35"/>
      <c r="AV3" s="44"/>
      <c r="AW3" s="43">
        <f>IF(ISERROR(BA3*AV3),"",BA3*AV3)</f>
        <v>0</v>
      </c>
      <c r="AX3" s="43">
        <f t="shared" si="3"/>
        <v>6.62</v>
      </c>
      <c r="AY3" s="43" t="str">
        <f t="shared" si="4"/>
        <v/>
      </c>
      <c r="AZ3" s="45" t="str">
        <f>IF(ISERROR((BA3-AY3)/BA3),"",(BA3-AY3)/BA3)</f>
        <v/>
      </c>
      <c r="BA3" s="38">
        <v>22.9</v>
      </c>
      <c r="BB3" s="54">
        <v>24.05</v>
      </c>
      <c r="BC3" s="52">
        <v>49.99</v>
      </c>
      <c r="BD3" s="45">
        <f>IF(ISERROR((BC3-BB3)/BC3),"",(BC3-BB3)/BC3)</f>
        <v>0.51890000000000003</v>
      </c>
      <c r="BE3" s="46"/>
    </row>
    <row r="4" spans="1:57" s="47" customFormat="1" x14ac:dyDescent="0.25">
      <c r="A4" s="34">
        <v>3</v>
      </c>
      <c r="B4" s="35"/>
      <c r="C4" s="35"/>
      <c r="D4" s="35" t="s">
        <v>5</v>
      </c>
      <c r="E4" s="35"/>
      <c r="F4" s="35" t="s">
        <v>4</v>
      </c>
      <c r="G4" s="35" t="s">
        <v>65</v>
      </c>
      <c r="H4" s="35" t="s">
        <v>66</v>
      </c>
      <c r="I4" s="35" t="s">
        <v>61</v>
      </c>
      <c r="J4" s="35" t="s">
        <v>67</v>
      </c>
      <c r="K4" s="36" t="s">
        <v>62</v>
      </c>
      <c r="L4" s="35" t="s">
        <v>63</v>
      </c>
      <c r="M4" s="35" t="s">
        <v>71</v>
      </c>
      <c r="N4" s="51"/>
      <c r="O4" s="51"/>
      <c r="P4" s="35"/>
      <c r="Q4" s="35" t="s">
        <v>55</v>
      </c>
      <c r="R4" s="53">
        <v>61.35</v>
      </c>
      <c r="S4" s="53">
        <v>7.8</v>
      </c>
      <c r="T4" s="53">
        <v>7.87</v>
      </c>
      <c r="U4" s="53">
        <v>7.87</v>
      </c>
      <c r="V4" s="38"/>
      <c r="W4" s="35" t="s">
        <v>3</v>
      </c>
      <c r="X4" s="39">
        <v>41</v>
      </c>
      <c r="Y4" s="39">
        <v>33</v>
      </c>
      <c r="Z4" s="39">
        <v>15</v>
      </c>
      <c r="AA4" s="37"/>
      <c r="AB4" s="40">
        <v>1</v>
      </c>
      <c r="AC4" s="41">
        <f t="shared" si="0"/>
        <v>0.02</v>
      </c>
      <c r="AD4" s="42">
        <f t="shared" si="1"/>
        <v>3250</v>
      </c>
      <c r="AE4" s="35">
        <v>3800</v>
      </c>
      <c r="AF4" s="43">
        <f t="shared" ref="AF4:AF7" si="5">IF(ISERROR(AE4/AD4),"",AE4/AD4)</f>
        <v>1.17</v>
      </c>
      <c r="AG4" s="35" t="s">
        <v>64</v>
      </c>
      <c r="AH4" s="44">
        <v>0.185</v>
      </c>
      <c r="AI4" s="43" t="str">
        <f>IF(ISERROR(#REF!*AH4),"",#REF!*AH4)</f>
        <v/>
      </c>
      <c r="AJ4" s="43" t="str">
        <f>IF(ISERROR(#REF!+AF4+AI4),"",#REF!+AF4+AI4)</f>
        <v/>
      </c>
      <c r="AK4" s="44"/>
      <c r="AL4" s="43">
        <f>IF(ISERROR(BA4*AK4),"",BA4*AK4)</f>
        <v>0</v>
      </c>
      <c r="AM4" s="44">
        <v>0.08</v>
      </c>
      <c r="AN4" s="43">
        <f>IF(ISERROR(BA4*AM4),"",BA4*AM4)</f>
        <v>1.83</v>
      </c>
      <c r="AO4" s="44">
        <v>0.1</v>
      </c>
      <c r="AP4" s="43">
        <f>IF(ISERROR(BA4*AO4),"",BA4*AO4)</f>
        <v>2.29</v>
      </c>
      <c r="AQ4" s="43">
        <f>IF((BB4-BA4)&lt;2.5,2.5-(BB4-BA4),0)</f>
        <v>1.35</v>
      </c>
      <c r="AR4" s="35"/>
      <c r="AS4" s="44"/>
      <c r="AT4" s="43">
        <f>IF(ISERROR(BA4*AS4),"",BA4*AS4)</f>
        <v>0</v>
      </c>
      <c r="AU4" s="35"/>
      <c r="AV4" s="44"/>
      <c r="AW4" s="43">
        <f>IF(ISERROR(BA4*AV4),"",BA4*AV4)</f>
        <v>0</v>
      </c>
      <c r="AX4" s="43">
        <f t="shared" ref="AX4:AX7" si="6">IF(ISERROR(AL4+AN4+AP4+AQ4+AT4+AW4),"",AL4+AN4+AP4+AQ4+AT4+AW4)</f>
        <v>5.47</v>
      </c>
      <c r="AY4" s="43" t="str">
        <f t="shared" ref="AY4:AY7" si="7">IF(ISERROR(AJ4+AX4),"",AJ4+AX4)</f>
        <v/>
      </c>
      <c r="AZ4" s="45" t="str">
        <f>IF(ISERROR((BA4-AY4)/BA4),"",(BA4-AY4)/BA4)</f>
        <v/>
      </c>
      <c r="BA4" s="38">
        <v>22.9</v>
      </c>
      <c r="BB4" s="54">
        <v>24.05</v>
      </c>
      <c r="BC4" s="52">
        <v>49.99</v>
      </c>
      <c r="BD4" s="45">
        <f>IF(ISERROR((BC4-BB4)/BC4),"",(BC4-BB4)/BC4)</f>
        <v>0.51890000000000003</v>
      </c>
      <c r="BE4" s="46"/>
    </row>
    <row r="5" spans="1:57" s="47" customFormat="1" x14ac:dyDescent="0.25">
      <c r="A5" s="34">
        <v>4</v>
      </c>
      <c r="B5" s="35"/>
      <c r="C5" s="35"/>
      <c r="D5" s="35" t="s">
        <v>5</v>
      </c>
      <c r="E5" s="35"/>
      <c r="F5" s="35" t="s">
        <v>4</v>
      </c>
      <c r="G5" s="35" t="s">
        <v>65</v>
      </c>
      <c r="H5" s="35" t="s">
        <v>66</v>
      </c>
      <c r="I5" s="35" t="s">
        <v>61</v>
      </c>
      <c r="J5" s="35" t="s">
        <v>68</v>
      </c>
      <c r="K5" s="36" t="s">
        <v>62</v>
      </c>
      <c r="L5" s="35" t="s">
        <v>63</v>
      </c>
      <c r="M5" s="35" t="s">
        <v>72</v>
      </c>
      <c r="N5" s="51"/>
      <c r="O5" s="51"/>
      <c r="P5" s="35"/>
      <c r="Q5" s="35" t="s">
        <v>55</v>
      </c>
      <c r="R5" s="53">
        <v>60</v>
      </c>
      <c r="S5" s="53">
        <v>7.8</v>
      </c>
      <c r="T5" s="53">
        <v>7.69</v>
      </c>
      <c r="U5" s="53">
        <v>7.69</v>
      </c>
      <c r="V5" s="38"/>
      <c r="W5" s="35" t="s">
        <v>3</v>
      </c>
      <c r="X5" s="39">
        <v>41</v>
      </c>
      <c r="Y5" s="39">
        <v>33</v>
      </c>
      <c r="Z5" s="39">
        <v>15</v>
      </c>
      <c r="AA5" s="37"/>
      <c r="AB5" s="40">
        <v>1</v>
      </c>
      <c r="AC5" s="41">
        <f t="shared" si="0"/>
        <v>0.02</v>
      </c>
      <c r="AD5" s="42">
        <f t="shared" si="1"/>
        <v>3250</v>
      </c>
      <c r="AE5" s="35">
        <v>3800</v>
      </c>
      <c r="AF5" s="43">
        <f t="shared" si="5"/>
        <v>1.17</v>
      </c>
      <c r="AG5" s="35" t="s">
        <v>64</v>
      </c>
      <c r="AH5" s="44">
        <v>0.185</v>
      </c>
      <c r="AI5" s="43" t="str">
        <f>IF(ISERROR(#REF!*AH5),"",#REF!*AH5)</f>
        <v/>
      </c>
      <c r="AJ5" s="43" t="str">
        <f>IF(ISERROR(#REF!+AF5+AI5),"",#REF!+AF5+AI5)</f>
        <v/>
      </c>
      <c r="AK5" s="44"/>
      <c r="AL5" s="43">
        <f>IF(ISERROR(BA5*AK5),"",BA5*AK5)</f>
        <v>0</v>
      </c>
      <c r="AM5" s="44">
        <v>0.08</v>
      </c>
      <c r="AN5" s="43">
        <f>IF(ISERROR(BA5*AM5),"",BA5*AM5)</f>
        <v>1.83</v>
      </c>
      <c r="AO5" s="44">
        <v>0.1</v>
      </c>
      <c r="AP5" s="43">
        <f>IF(ISERROR(BA5*AO5),"",BA5*AO5)</f>
        <v>2.29</v>
      </c>
      <c r="AQ5" s="43">
        <f>IF((BB5-BA5)&lt;2.5,2.5-(BB5-BA5),0)</f>
        <v>1.35</v>
      </c>
      <c r="AR5" s="35"/>
      <c r="AS5" s="44"/>
      <c r="AT5" s="43">
        <f>IF(ISERROR(BA5*AS5),"",BA5*AS5)</f>
        <v>0</v>
      </c>
      <c r="AU5" s="35"/>
      <c r="AV5" s="44"/>
      <c r="AW5" s="43">
        <f>IF(ISERROR(BA5*AV5),"",BA5*AV5)</f>
        <v>0</v>
      </c>
      <c r="AX5" s="43">
        <f t="shared" si="6"/>
        <v>5.47</v>
      </c>
      <c r="AY5" s="43" t="str">
        <f t="shared" si="7"/>
        <v/>
      </c>
      <c r="AZ5" s="45" t="str">
        <f>IF(ISERROR((BA5-AY5)/BA5),"",(BA5-AY5)/BA5)</f>
        <v/>
      </c>
      <c r="BA5" s="38">
        <v>22.9</v>
      </c>
      <c r="BB5" s="54">
        <v>24.05</v>
      </c>
      <c r="BC5" s="52">
        <v>49.99</v>
      </c>
      <c r="BD5" s="45">
        <f>IF(ISERROR((BC5-BB5)/BC5),"",(BC5-BB5)/BC5)</f>
        <v>0.51890000000000003</v>
      </c>
      <c r="BE5" s="46"/>
    </row>
    <row r="6" spans="1:57" s="47" customFormat="1" x14ac:dyDescent="0.25">
      <c r="A6" s="34">
        <v>5</v>
      </c>
      <c r="B6" s="35"/>
      <c r="C6" s="35"/>
      <c r="D6" s="35" t="s">
        <v>5</v>
      </c>
      <c r="E6" s="35"/>
      <c r="F6" s="35" t="s">
        <v>4</v>
      </c>
      <c r="G6" s="35" t="s">
        <v>65</v>
      </c>
      <c r="H6" s="35" t="s">
        <v>66</v>
      </c>
      <c r="I6" s="35" t="s">
        <v>61</v>
      </c>
      <c r="J6" s="35" t="s">
        <v>68</v>
      </c>
      <c r="K6" s="36" t="s">
        <v>62</v>
      </c>
      <c r="L6" s="35" t="s">
        <v>63</v>
      </c>
      <c r="M6" s="35" t="s">
        <v>73</v>
      </c>
      <c r="N6" s="51"/>
      <c r="O6" s="51"/>
      <c r="P6" s="35"/>
      <c r="Q6" s="35" t="s">
        <v>55</v>
      </c>
      <c r="R6" s="53">
        <v>60</v>
      </c>
      <c r="S6" s="53">
        <v>7.8</v>
      </c>
      <c r="T6" s="53">
        <v>7.69</v>
      </c>
      <c r="U6" s="53">
        <v>7.69</v>
      </c>
      <c r="V6" s="38"/>
      <c r="W6" s="35" t="s">
        <v>3</v>
      </c>
      <c r="X6" s="39">
        <v>41</v>
      </c>
      <c r="Y6" s="39">
        <v>33</v>
      </c>
      <c r="Z6" s="39">
        <v>15</v>
      </c>
      <c r="AA6" s="37"/>
      <c r="AB6" s="40">
        <v>1</v>
      </c>
      <c r="AC6" s="41">
        <f t="shared" si="0"/>
        <v>0.02</v>
      </c>
      <c r="AD6" s="42">
        <f t="shared" si="1"/>
        <v>3250</v>
      </c>
      <c r="AE6" s="35">
        <v>3800</v>
      </c>
      <c r="AF6" s="43">
        <f t="shared" si="5"/>
        <v>1.17</v>
      </c>
      <c r="AG6" s="35" t="s">
        <v>64</v>
      </c>
      <c r="AH6" s="44">
        <v>0.185</v>
      </c>
      <c r="AI6" s="43" t="str">
        <f>IF(ISERROR(#REF!*AH6),"",#REF!*AH6)</f>
        <v/>
      </c>
      <c r="AJ6" s="43" t="str">
        <f>IF(ISERROR(#REF!+AF6+AI6),"",#REF!+AF6+AI6)</f>
        <v/>
      </c>
      <c r="AK6" s="44"/>
      <c r="AL6" s="43">
        <f>IF(ISERROR(BA6*AK6),"",BA6*AK6)</f>
        <v>0</v>
      </c>
      <c r="AM6" s="44">
        <v>0.08</v>
      </c>
      <c r="AN6" s="43">
        <f>IF(ISERROR(BA6*AM6),"",BA6*AM6)</f>
        <v>1.83</v>
      </c>
      <c r="AO6" s="44">
        <v>0.1</v>
      </c>
      <c r="AP6" s="43">
        <f>IF(ISERROR(BA6*AO6),"",BA6*AO6)</f>
        <v>2.29</v>
      </c>
      <c r="AQ6" s="43">
        <f>IF((BB6-BA6)&lt;2.5,2.5-(BB6-BA6),0)</f>
        <v>1.35</v>
      </c>
      <c r="AR6" s="35"/>
      <c r="AS6" s="44"/>
      <c r="AT6" s="43">
        <f>IF(ISERROR(BA6*AS6),"",BA6*AS6)</f>
        <v>0</v>
      </c>
      <c r="AU6" s="35"/>
      <c r="AV6" s="44"/>
      <c r="AW6" s="43">
        <f>IF(ISERROR(BA6*AV6),"",BA6*AV6)</f>
        <v>0</v>
      </c>
      <c r="AX6" s="43">
        <f t="shared" si="6"/>
        <v>5.47</v>
      </c>
      <c r="AY6" s="43" t="str">
        <f t="shared" si="7"/>
        <v/>
      </c>
      <c r="AZ6" s="45" t="str">
        <f>IF(ISERROR((BA6-AY6)/BA6),"",(BA6-AY6)/BA6)</f>
        <v/>
      </c>
      <c r="BA6" s="38">
        <v>22.9</v>
      </c>
      <c r="BB6" s="54">
        <v>24.05</v>
      </c>
      <c r="BC6" s="52">
        <v>49.99</v>
      </c>
      <c r="BD6" s="45">
        <f>IF(ISERROR((BC6-BB6)/BC6),"",(BC6-BB6)/BC6)</f>
        <v>0.51890000000000003</v>
      </c>
      <c r="BE6" s="46"/>
    </row>
    <row r="7" spans="1:57" s="47" customFormat="1" x14ac:dyDescent="0.25">
      <c r="A7" s="34">
        <v>6</v>
      </c>
      <c r="B7" s="35"/>
      <c r="C7" s="35"/>
      <c r="D7" s="35" t="s">
        <v>5</v>
      </c>
      <c r="E7" s="35"/>
      <c r="F7" s="35" t="s">
        <v>4</v>
      </c>
      <c r="G7" s="35" t="s">
        <v>65</v>
      </c>
      <c r="H7" s="35" t="s">
        <v>66</v>
      </c>
      <c r="I7" s="35" t="s">
        <v>61</v>
      </c>
      <c r="J7" s="35" t="s">
        <v>68</v>
      </c>
      <c r="K7" s="36" t="s">
        <v>62</v>
      </c>
      <c r="L7" s="35" t="s">
        <v>63</v>
      </c>
      <c r="M7" s="35" t="s">
        <v>74</v>
      </c>
      <c r="N7" s="51"/>
      <c r="O7" s="51"/>
      <c r="P7" s="35"/>
      <c r="Q7" s="35" t="s">
        <v>55</v>
      </c>
      <c r="R7" s="53">
        <v>60</v>
      </c>
      <c r="S7" s="53">
        <v>7.8</v>
      </c>
      <c r="T7" s="53">
        <v>7.69</v>
      </c>
      <c r="U7" s="53">
        <v>7.69</v>
      </c>
      <c r="V7" s="38"/>
      <c r="W7" s="35" t="s">
        <v>3</v>
      </c>
      <c r="X7" s="39">
        <v>41</v>
      </c>
      <c r="Y7" s="39">
        <v>33</v>
      </c>
      <c r="Z7" s="39">
        <v>15</v>
      </c>
      <c r="AA7" s="37"/>
      <c r="AB7" s="40">
        <v>1</v>
      </c>
      <c r="AC7" s="41">
        <f t="shared" si="0"/>
        <v>0.02</v>
      </c>
      <c r="AD7" s="42">
        <f t="shared" si="1"/>
        <v>3250</v>
      </c>
      <c r="AE7" s="35">
        <v>3800</v>
      </c>
      <c r="AF7" s="43">
        <f t="shared" si="5"/>
        <v>1.17</v>
      </c>
      <c r="AG7" s="35" t="s">
        <v>64</v>
      </c>
      <c r="AH7" s="44">
        <v>0.185</v>
      </c>
      <c r="AI7" s="43" t="str">
        <f>IF(ISERROR(#REF!*AH7),"",#REF!*AH7)</f>
        <v/>
      </c>
      <c r="AJ7" s="43" t="str">
        <f>IF(ISERROR(#REF!+AF7+AI7),"",#REF!+AF7+AI7)</f>
        <v/>
      </c>
      <c r="AK7" s="44"/>
      <c r="AL7" s="43">
        <f>IF(ISERROR(BA7*AK7),"",BA7*AK7)</f>
        <v>0</v>
      </c>
      <c r="AM7" s="44">
        <v>0.08</v>
      </c>
      <c r="AN7" s="43">
        <f>IF(ISERROR(BA7*AM7),"",BA7*AM7)</f>
        <v>1.83</v>
      </c>
      <c r="AO7" s="44">
        <v>0.1</v>
      </c>
      <c r="AP7" s="43">
        <f>IF(ISERROR(BA7*AO7),"",BA7*AO7)</f>
        <v>2.29</v>
      </c>
      <c r="AQ7" s="43">
        <f>IF((BB7-BA7)&lt;2.5,2.5-(BB7-BA7),0)</f>
        <v>1.35</v>
      </c>
      <c r="AR7" s="35"/>
      <c r="AS7" s="44"/>
      <c r="AT7" s="43">
        <f>IF(ISERROR(BA7*AS7),"",BA7*AS7)</f>
        <v>0</v>
      </c>
      <c r="AU7" s="35"/>
      <c r="AV7" s="44"/>
      <c r="AW7" s="43">
        <f>IF(ISERROR(BA7*AV7),"",BA7*AV7)</f>
        <v>0</v>
      </c>
      <c r="AX7" s="43">
        <f t="shared" si="6"/>
        <v>5.47</v>
      </c>
      <c r="AY7" s="43" t="str">
        <f t="shared" si="7"/>
        <v/>
      </c>
      <c r="AZ7" s="45" t="str">
        <f>IF(ISERROR((BA7-AY7)/BA7),"",(BA7-AY7)/BA7)</f>
        <v/>
      </c>
      <c r="BA7" s="38">
        <v>22.9</v>
      </c>
      <c r="BB7" s="54">
        <v>24.05</v>
      </c>
      <c r="BC7" s="52">
        <v>49.99</v>
      </c>
      <c r="BD7" s="45">
        <f>IF(ISERROR((BC7-BB7)/BC7),"",(BC7-BB7)/BC7)</f>
        <v>0.51890000000000003</v>
      </c>
      <c r="BE7" s="46"/>
    </row>
    <row r="8" spans="1:57" x14ac:dyDescent="0.25">
      <c r="BB8" s="53"/>
      <c r="BC8" s="53"/>
    </row>
  </sheetData>
  <sheetProtection insertRows="0" deleteRows="0" sort="0"/>
  <protectedRanges>
    <protectedRange sqref="BA1 A2:J246 L8:R246 W8:BB246 S8:V17 S24:V246 L2:BE7" name="Range1"/>
    <protectedRange sqref="K2:K251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W2:W7</xm:sqref>
        </x14:dataValidation>
        <x14:dataValidation type="list" allowBlank="1" showInputMessage="1" showErrorMessage="1">
          <x14:formula1>
            <xm:f>#REF!</xm:f>
          </x14:formula1>
          <xm:sqref>Q2:Q7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  <x14:dataValidation type="list" allowBlank="1" showInputMessage="1" showErrorMessage="1">
          <x14:formula1>
            <xm:f>#REF!</xm:f>
          </x14:formula1>
          <xm:sqref>P2:P7</xm:sqref>
        </x14:dataValidation>
        <x14:dataValidation type="list" allowBlank="1" showInputMessage="1" showErrorMessage="1">
          <x14:formula1>
            <xm:f>#REF!</xm:f>
          </x14:formula1>
          <xm:sqref>E2:E7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2026-04-07T01:37:57Z</dcterms:modified>
</cp:coreProperties>
</file>