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3" r:id="rId1"/>
    <sheet name="CS Tashi" sheetId="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CCESSORIES">'[1]x-Lists'!$AH$2:$AH$12</definedName>
    <definedName name="ALLOCATION">'[1]x-Lists'!$Q$2</definedName>
    <definedName name="APL">[2]Instructions!$DP$3:$DP$6</definedName>
    <definedName name="AssortedSKU_Range">[3]Mapping!$J$2:$J$3</definedName>
    <definedName name="Banner">'[4]Hardline Drop down'!$H$5:$H$9</definedName>
    <definedName name="BIG_IDEAS">'[1]x-Lists'!$AU$2:$AU$17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[6]Mapping!$AR$2:$AR$84</definedName>
    <definedName name="_xlnm.Database">'[1]x-Lists'!$A$2:$A$9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vision1">'[4]Hardline Drop down'!$A$5:$A$16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OCALIZATION__PRICEPOINT">'[1]x-Lists'!$Z$2:$Z$5</definedName>
    <definedName name="M">[5]Sheet1!$EA$2:$EA$3</definedName>
    <definedName name="MATERIAL">'[1]x-Lists'!$AE$2:$AE$83</definedName>
    <definedName name="NumberOfGroups">12</definedName>
    <definedName name="Office">'[4]Hardline Drop down'!$C$5:$C$21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[7]a!$A$10:$B$35</definedName>
    <definedName name="POtype">#REF!</definedName>
    <definedName name="Preticketed_Range">[3]Mapping!$H$2:$H$3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'[1]x-Lists'!$E$2:$E$5</definedName>
    <definedName name="Season" localSheetId="1">'[4]Hardline Drop down'!$D$5:$D$15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UNIT">[5]Sheet1!$EF$2:$EF$3</definedName>
    <definedName name="Upload">'[4]Hardline Drop down'!$E$5</definedName>
    <definedName name="VendorType">'[4]Hardline Drop down'!$F$5:$F$8</definedName>
    <definedName name="WEB_SIZE_CHART">'[1]x-Lists'!$X$2:$X$46</definedName>
    <definedName name="wood">[5]Sheet1!$EG$2:$EG$3</definedName>
    <definedName name="YESNO">'[1]x-Lists'!$D$2:$D$3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" i="3" l="1"/>
  <c r="AZ6" i="3"/>
  <c r="AZ5" i="3"/>
  <c r="AZ4" i="3"/>
  <c r="AZ3" i="3"/>
  <c r="AZ2" i="3"/>
  <c r="P7" i="7" l="1"/>
  <c r="Q7" i="7" s="1"/>
  <c r="S7" i="7" s="1"/>
  <c r="Q6" i="7"/>
  <c r="S6" i="7" s="1"/>
  <c r="P6" i="7"/>
  <c r="AS7" i="3"/>
  <c r="AO7" i="3"/>
  <c r="AM7" i="3"/>
  <c r="AK7" i="3"/>
  <c r="AG7" i="3"/>
  <c r="AB7" i="3"/>
  <c r="AC7" i="3" s="1"/>
  <c r="AE7" i="3" s="1"/>
  <c r="AS6" i="3"/>
  <c r="AO6" i="3"/>
  <c r="AM6" i="3"/>
  <c r="AK6" i="3"/>
  <c r="AG6" i="3"/>
  <c r="AB6" i="3"/>
  <c r="AC6" i="3" s="1"/>
  <c r="AE6" i="3" s="1"/>
  <c r="AS5" i="3"/>
  <c r="AO5" i="3"/>
  <c r="AM5" i="3"/>
  <c r="AK5" i="3"/>
  <c r="AG5" i="3"/>
  <c r="AB5" i="3"/>
  <c r="AC5" i="3" s="1"/>
  <c r="AE5" i="3" s="1"/>
  <c r="AS4" i="3"/>
  <c r="AO4" i="3"/>
  <c r="AM4" i="3"/>
  <c r="AK4" i="3"/>
  <c r="AG4" i="3"/>
  <c r="AB4" i="3"/>
  <c r="AC4" i="3" s="1"/>
  <c r="AE4" i="3" s="1"/>
  <c r="AS3" i="3"/>
  <c r="AO3" i="3"/>
  <c r="AM3" i="3"/>
  <c r="AK3" i="3"/>
  <c r="AG3" i="3"/>
  <c r="AB3" i="3"/>
  <c r="AC3" i="3" s="1"/>
  <c r="AE3" i="3" s="1"/>
  <c r="AS2" i="3"/>
  <c r="AO2" i="3"/>
  <c r="AM2" i="3"/>
  <c r="AK2" i="3"/>
  <c r="AG2" i="3"/>
  <c r="AB2" i="3"/>
  <c r="AC2" i="3" s="1"/>
  <c r="AE2" i="3" s="1"/>
  <c r="AT7" i="3" l="1"/>
  <c r="AT6" i="3"/>
  <c r="AT2" i="3"/>
  <c r="AT3" i="3"/>
  <c r="AT4" i="3"/>
  <c r="AT5" i="3"/>
  <c r="AH7" i="3"/>
  <c r="AI7" i="3" s="1"/>
  <c r="AU7" i="3" s="1"/>
  <c r="AV7" i="3" s="1"/>
  <c r="AH2" i="3"/>
  <c r="AI2" i="3" s="1"/>
  <c r="AH3" i="3"/>
  <c r="AI3" i="3" s="1"/>
  <c r="AH4" i="3"/>
  <c r="AI4" i="3" s="1"/>
  <c r="AH5" i="3"/>
  <c r="AI5" i="3" s="1"/>
  <c r="AH6" i="3"/>
  <c r="AI6" i="3"/>
  <c r="AU6" i="3" s="1"/>
  <c r="AV6" i="3" s="1"/>
  <c r="AU4" i="3" l="1"/>
  <c r="AV4" i="3" s="1"/>
  <c r="AU3" i="3"/>
  <c r="AV3" i="3" s="1"/>
  <c r="AU2" i="3"/>
  <c r="AV2" i="3" s="1"/>
  <c r="AU5" i="3"/>
  <c r="AV5" i="3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0"/>
            <rFont val="宋体"/>
            <family val="3"/>
            <charset val="134"/>
          </rPr>
          <t>[China RMB Cost]/[Exchange Rate]</t>
        </r>
      </text>
    </comment>
    <comment ref="AB1" authorId="0" shapeId="0">
      <text>
        <r>
          <rPr>
            <sz val="10"/>
            <rFont val="宋体"/>
            <family val="3"/>
            <charset val="134"/>
          </rPr>
          <t>[Carton Size L (cm)]*[Carton Size W (cm)]*[Carton Size H (cm)]/1000000</t>
        </r>
      </text>
    </comment>
    <comment ref="AC1" authorId="0" shapeId="0">
      <text>
        <r>
          <rPr>
            <sz val="10"/>
            <rFont val="宋体"/>
            <family val="3"/>
            <charset val="134"/>
          </rPr>
          <t>65/[Cubic Meter per Carton]*[Case Pack]</t>
        </r>
      </text>
    </comment>
    <comment ref="AE1" authorId="0" shapeId="0">
      <text>
        <r>
          <rPr>
            <sz val="10"/>
            <rFont val="宋体"/>
            <family val="3"/>
            <charset val="134"/>
          </rPr>
          <t>[40ft Container Freight]/[Total Units per 40ft Container]</t>
        </r>
      </text>
    </comment>
    <comment ref="AH1" authorId="0" shapeId="0">
      <text>
        <r>
          <rPr>
            <sz val="10"/>
            <rFont val="宋体"/>
            <family val="3"/>
            <charset val="134"/>
          </rPr>
          <t>[FOB Cost $ (Value)]*[Duty Rate]</t>
        </r>
      </text>
    </comment>
    <comment ref="AI1" authorId="0" shapeId="0">
      <text>
        <r>
          <rPr>
            <sz val="10"/>
            <rFont val="宋体"/>
            <family val="3"/>
            <charset val="134"/>
          </rPr>
          <t>[FOB Cost $ (Value)]+[Ocean Freight per Item $]+[Duty per Item $]</t>
        </r>
      </text>
    </comment>
    <comment ref="AK1" authorId="0" shapeId="0">
      <text>
        <r>
          <rPr>
            <sz val="10"/>
            <rFont val="宋体"/>
            <family val="3"/>
            <charset val="134"/>
          </rPr>
          <t>[JLA FOB CA/GA Price Quote (Formula)]*[DA %]</t>
        </r>
      </text>
    </comment>
    <comment ref="AM1" authorId="0" shapeId="0">
      <text>
        <r>
          <rPr>
            <sz val="10"/>
            <rFont val="宋体"/>
            <family val="3"/>
            <charset val="134"/>
          </rPr>
          <t>[JLA FOB CA/GA Price Quote (Formula)]*[General Load %]</t>
        </r>
      </text>
    </comment>
    <comment ref="AO1" authorId="0" shapeId="0">
      <text>
        <r>
          <rPr>
            <sz val="10"/>
            <rFont val="宋体"/>
            <family val="3"/>
            <charset val="134"/>
          </rPr>
          <t>[JLA FOB CA/GA Price Quote (Formula)]*[Warehouse Charge %]</t>
        </r>
      </text>
    </comment>
    <comment ref="AP1" authorId="0" shapeId="0">
      <text>
        <r>
          <rPr>
            <sz val="10"/>
            <rFont val="宋体"/>
            <family val="3"/>
            <charset val="134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0"/>
            <rFont val="宋体"/>
            <family val="3"/>
            <charset val="134"/>
          </rPr>
          <t>[JLA FOB CA/GA Price Quote (Formula)]*[Load 1 %]</t>
        </r>
      </text>
    </comment>
    <comment ref="AT1" authorId="0" shapeId="0">
      <text>
        <r>
          <rPr>
            <sz val="10"/>
            <rFont val="宋体"/>
            <family val="3"/>
            <charset val="134"/>
          </rPr>
          <t>[DA $]+[General Load $]+[Warehouse Charge $]+[Dropship Charge]+[Load 1 $]</t>
        </r>
      </text>
    </comment>
    <comment ref="AU1" authorId="0" shapeId="0">
      <text>
        <r>
          <rPr>
            <sz val="10"/>
            <rFont val="宋体"/>
            <family val="3"/>
            <charset val="134"/>
          </rPr>
          <t>[LDP Cost $]+[Total Load $]</t>
        </r>
      </text>
    </comment>
    <comment ref="AV1" authorId="0" shapeId="0">
      <text>
        <r>
          <rPr>
            <sz val="10"/>
            <rFont val="宋体"/>
            <family val="3"/>
            <charset val="134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0"/>
            <rFont val="宋体"/>
            <family val="3"/>
            <charset val="134"/>
          </rPr>
          <t>[DSV Cost]/1.05</t>
        </r>
      </text>
    </comment>
    <comment ref="AX1" authorId="0" shapeId="0">
      <text>
        <r>
          <rPr>
            <sz val="10"/>
            <rFont val="宋体"/>
            <family val="3"/>
            <charset val="134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<sst xmlns="http://schemas.openxmlformats.org/spreadsheetml/2006/main" count="166" uniqueCount="106">
  <si>
    <t xml:space="preserve"> </t>
  </si>
  <si>
    <t>Customer</t>
  </si>
  <si>
    <t>Greek</t>
  </si>
  <si>
    <t>Brand</t>
  </si>
  <si>
    <t>Madison Park</t>
  </si>
  <si>
    <t>Licensor</t>
  </si>
  <si>
    <t>Freight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</si>
  <si>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</si>
  <si>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</si>
  <si>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</si>
  <si>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</si>
  <si>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</si>
  <si>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</si>
  <si>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</si>
  <si>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</si>
  <si>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</si>
  <si>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</si>
  <si>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</si>
  <si>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</si>
  <si>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</si>
  <si>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</si>
  <si>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</si>
  <si>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</si>
  <si>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</si>
  <si>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</si>
  <si>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</si>
  <si>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</si>
  <si>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</si>
  <si>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</si>
  <si>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</si>
  <si>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</si>
  <si>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</si>
  <si>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</si>
  <si>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</si>
  <si>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</si>
  <si>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</si>
  <si>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</si>
  <si>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</si>
  <si>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</si>
  <si>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</si>
  <si>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</si>
  <si>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</si>
  <si>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</si>
  <si>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</si>
  <si>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</si>
  <si>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</si>
  <si>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</si>
  <si>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</si>
  <si>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</si>
  <si>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</si>
  <si>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</si>
  <si>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</si>
  <si>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</si>
  <si>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</si>
  <si>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</si>
  <si>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</si>
  <si>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</si>
  <si>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Qnty</t>
  </si>
  <si>
    <t>100% Polyester Velvet Quilt Set</t>
  </si>
  <si>
    <t>Quilt/ Sham: polyester velvet face, solid dyed cotton-like polyester reverse, filling: 150gsm poly fill; with pick stitch embroidery.
Prewash Finish</t>
  </si>
  <si>
    <t>Polyester Velvet</t>
  </si>
  <si>
    <t>Full/Queen:
1 Quilt: 90"Wx90"L
2 Standard Shams: 20"Wx26"L(2)</t>
  </si>
  <si>
    <t>Green</t>
  </si>
  <si>
    <t>Set</t>
  </si>
  <si>
    <t>9404.40.9022</t>
  </si>
  <si>
    <r>
      <rPr>
        <sz val="10"/>
        <rFont val="Calibri"/>
        <family val="2"/>
      </rPr>
      <t xml:space="preserve">Quilt/ Sham: polyester velvet face, </t>
    </r>
    <r>
      <rPr>
        <sz val="10"/>
        <color rgb="FFFF0000"/>
        <rFont val="Calibri"/>
        <family val="2"/>
      </rPr>
      <t>printed</t>
    </r>
    <r>
      <rPr>
        <sz val="10"/>
        <rFont val="Calibri"/>
        <family val="2"/>
      </rPr>
      <t xml:space="preserve"> cotton-like polyester reverse, filling: 150gsm poly fill; with pick stitch embroidery.
Prewash Finish</t>
    </r>
  </si>
  <si>
    <t>Pink</t>
  </si>
  <si>
    <t>Cream White</t>
  </si>
  <si>
    <t>Pakistan Office</t>
  </si>
  <si>
    <t>Compressed/Knocked Down</t>
  </si>
  <si>
    <t>Size</t>
  </si>
  <si>
    <t>JLA HOME Price Quote Sheet</t>
  </si>
  <si>
    <t>Amzon</t>
  </si>
  <si>
    <t>Quote date</t>
  </si>
  <si>
    <t>Project Name</t>
  </si>
  <si>
    <t>CS</t>
  </si>
  <si>
    <t>Quote by</t>
  </si>
  <si>
    <t>Style</t>
  </si>
  <si>
    <t>Fiber Content</t>
  </si>
  <si>
    <t>Fabric / Construction</t>
  </si>
  <si>
    <t>Yunus</t>
  </si>
  <si>
    <t>Utopia</t>
  </si>
  <si>
    <t>Size / Spec/Special Features</t>
  </si>
  <si>
    <t>Packaging</t>
  </si>
  <si>
    <t>MOQ / Color</t>
  </si>
  <si>
    <t>Estimated Carton size 17"x13"x13 &amp; 16
Gift Box size 16.12wx12.20hx G4,5"</t>
  </si>
  <si>
    <t>Total units per carton</t>
  </si>
  <si>
    <t>Cubic Meter/ per CTN</t>
  </si>
  <si>
    <t>Total units per 40' HQ</t>
  </si>
  <si>
    <t>Freight cost per 40' HQ</t>
  </si>
  <si>
    <t>Freight cost per item $</t>
  </si>
  <si>
    <t>AMB Finish</t>
  </si>
  <si>
    <t>L (cm)</t>
  </si>
  <si>
    <t>W (cm)</t>
  </si>
  <si>
    <t xml:space="preserve"> H (cm)</t>
  </si>
  <si>
    <t>Tashi</t>
  </si>
  <si>
    <t>Coverlet Set</t>
  </si>
  <si>
    <t>100% Polyester</t>
  </si>
  <si>
    <t>Face: 85 GSM MF 
Rev 85GSM MF</t>
  </si>
  <si>
    <t>Queen:90x90", 2 std sham 20x26"</t>
  </si>
  <si>
    <t xml:space="preserve">Face &amp; Back Rotary disperse print. 120GSM polyester filling, 4" diamond quilting. Sham face quilted with 120gsm polyester 20gsm non-woven, 4" diamond quilting, sham pair within a set. </t>
  </si>
  <si>
    <t>1set/vacuum package with ribbon in gift box, 3 box /carton</t>
  </si>
  <si>
    <t>King:104x90", 2 King sham 20x36"</t>
  </si>
  <si>
    <t>China Print</t>
  </si>
  <si>
    <t>COVERLET&amp;BEDSPR</t>
  </si>
  <si>
    <r>
      <t xml:space="preserve">King:
</t>
    </r>
    <r>
      <rPr>
        <sz val="10"/>
        <color rgb="FFFF0000"/>
        <rFont val="Calibri"/>
        <family val="2"/>
      </rPr>
      <t>1 Quilt: 104"Wx90"L</t>
    </r>
    <r>
      <rPr>
        <sz val="10"/>
        <rFont val="Calibri"/>
        <family val="2"/>
      </rPr>
      <t xml:space="preserve">
2 King Shams: 20"Wx36"L(2)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</si>
</sst>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%"/>
    <numFmt numFmtId="177" formatCode="&quot;$&quot;#,##0.00_);[Red]\(&quot;$&quot;#,##0.00\)"/>
    <numFmt numFmtId="178" formatCode="0.0"/>
    <numFmt numFmtId="180" formatCode="0.000"/>
    <numFmt numFmtId="181" formatCode="0.0000"/>
    <numFmt numFmtId="182" formatCode="&quot;$&quot;#,##0.00"/>
    <numFmt numFmtId="183" formatCode="[$¥-478]#,##0.00"/>
    <numFmt numFmtId="184" formatCode="_(&quot;$&quot;* #,##0.00_);_(&quot;$&quot;* \(#,##0.00\);_(&quot;$&quot;* &quot;-&quot;??_);_(@_)"/>
  </numFmts>
  <fonts count="21">
    <font>
      <sz val="11"/>
      <name val="Calibri"/>
      <charset val="134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8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8"/>
      <name val="等线"/>
      <family val="3"/>
      <charset val="134"/>
      <scheme val="minor"/>
    </font>
    <font>
      <b/>
      <sz val="9"/>
      <name val="等线"/>
      <family val="3"/>
      <charset val="134"/>
      <scheme val="minor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7" fillId="0" borderId="0"/>
    <xf numFmtId="0" fontId="17" fillId="0" borderId="0">
      <alignment vertical="center"/>
    </xf>
    <xf numFmtId="184" fontId="19" fillId="0" borderId="0"/>
    <xf numFmtId="0" fontId="11" fillId="0" borderId="0"/>
    <xf numFmtId="0" fontId="17" fillId="0" borderId="0"/>
    <xf numFmtId="9" fontId="19" fillId="0" borderId="0"/>
    <xf numFmtId="0" fontId="19" fillId="0" borderId="0"/>
    <xf numFmtId="0" fontId="11" fillId="0" borderId="0"/>
  </cellStyleXfs>
  <cellXfs count="109">
    <xf numFmtId="0" fontId="0" fillId="0" borderId="0" xfId="0"/>
    <xf numFmtId="0" fontId="1" fillId="2" borderId="0" xfId="3" applyFont="1" applyFill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/>
    </xf>
    <xf numFmtId="58" fontId="2" fillId="0" borderId="4" xfId="1" applyNumberFormat="1" applyFont="1" applyBorder="1" applyAlignment="1">
      <alignment horizontal="center" vertical="center"/>
    </xf>
    <xf numFmtId="58" fontId="3" fillId="0" borderId="1" xfId="1" applyNumberFormat="1" applyFont="1" applyBorder="1" applyAlignment="1">
      <alignment vertical="center"/>
    </xf>
    <xf numFmtId="0" fontId="1" fillId="0" borderId="1" xfId="3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58" fontId="3" fillId="0" borderId="1" xfId="1" applyNumberFormat="1" applyFont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182" fontId="6" fillId="0" borderId="1" xfId="5" applyNumberFormat="1" applyFont="1" applyBorder="1" applyAlignment="1">
      <alignment horizontal="center" vertical="center" wrapText="1"/>
    </xf>
    <xf numFmtId="182" fontId="6" fillId="6" borderId="1" xfId="5" applyNumberFormat="1" applyFont="1" applyFill="1" applyBorder="1" applyAlignment="1">
      <alignment horizontal="center" vertical="center" wrapText="1"/>
    </xf>
    <xf numFmtId="182" fontId="7" fillId="6" borderId="1" xfId="5" applyNumberFormat="1" applyFont="1" applyFill="1" applyBorder="1" applyAlignment="1">
      <alignment horizontal="center" vertical="center" wrapText="1"/>
    </xf>
    <xf numFmtId="0" fontId="1" fillId="3" borderId="4" xfId="3" applyFont="1" applyFill="1" applyBorder="1" applyAlignment="1">
      <alignment horizontal="center" vertical="center"/>
    </xf>
    <xf numFmtId="0" fontId="1" fillId="3" borderId="5" xfId="3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 wrapText="1"/>
    </xf>
    <xf numFmtId="182" fontId="1" fillId="0" borderId="0" xfId="3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58" fontId="2" fillId="0" borderId="7" xfId="1" applyNumberFormat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181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182" fontId="1" fillId="0" borderId="1" xfId="6" applyNumberFormat="1" applyFont="1" applyBorder="1" applyAlignment="1">
      <alignment horizontal="center" vertical="center" wrapText="1"/>
    </xf>
    <xf numFmtId="182" fontId="1" fillId="0" borderId="1" xfId="1" applyNumberFormat="1" applyFont="1" applyBorder="1" applyAlignment="1">
      <alignment horizontal="center" vertical="center" wrapText="1"/>
    </xf>
    <xf numFmtId="0" fontId="13" fillId="0" borderId="0" xfId="11" applyFont="1" applyAlignment="1">
      <alignment wrapText="1"/>
    </xf>
    <xf numFmtId="0" fontId="19" fillId="0" borderId="0" xfId="11" applyAlignment="1">
      <alignment horizontal="center" wrapText="1"/>
    </xf>
    <xf numFmtId="0" fontId="19" fillId="0" borderId="0" xfId="11" applyAlignment="1">
      <alignment wrapText="1"/>
    </xf>
    <xf numFmtId="183" fontId="19" fillId="0" borderId="0" xfId="11" applyNumberFormat="1" applyAlignment="1">
      <alignment wrapText="1"/>
    </xf>
    <xf numFmtId="2" fontId="19" fillId="0" borderId="0" xfId="11" applyNumberFormat="1" applyAlignment="1">
      <alignment wrapText="1"/>
    </xf>
    <xf numFmtId="182" fontId="19" fillId="0" borderId="0" xfId="11" applyNumberFormat="1" applyAlignment="1">
      <alignment wrapText="1"/>
    </xf>
    <xf numFmtId="178" fontId="19" fillId="0" borderId="0" xfId="11" applyNumberFormat="1" applyAlignment="1">
      <alignment wrapText="1"/>
    </xf>
    <xf numFmtId="1" fontId="19" fillId="0" borderId="0" xfId="11" applyNumberFormat="1" applyAlignment="1">
      <alignment wrapText="1"/>
    </xf>
    <xf numFmtId="180" fontId="19" fillId="0" borderId="0" xfId="11" applyNumberFormat="1" applyAlignment="1">
      <alignment wrapText="1"/>
    </xf>
    <xf numFmtId="10" fontId="19" fillId="0" borderId="0" xfId="11" applyNumberFormat="1" applyAlignment="1">
      <alignment wrapText="1"/>
    </xf>
    <xf numFmtId="9" fontId="19" fillId="0" borderId="0" xfId="11" applyNumberFormat="1" applyAlignment="1">
      <alignment wrapText="1"/>
    </xf>
    <xf numFmtId="0" fontId="10" fillId="0" borderId="1" xfId="11" applyFont="1" applyBorder="1" applyAlignment="1">
      <alignment horizontal="center" wrapText="1"/>
    </xf>
    <xf numFmtId="0" fontId="10" fillId="9" borderId="1" xfId="11" applyFont="1" applyFill="1" applyBorder="1" applyAlignment="1">
      <alignment horizontal="center" wrapText="1"/>
    </xf>
    <xf numFmtId="0" fontId="12" fillId="9" borderId="1" xfId="11" applyFont="1" applyFill="1" applyBorder="1" applyAlignment="1">
      <alignment horizontal="center" wrapText="1"/>
    </xf>
    <xf numFmtId="0" fontId="13" fillId="0" borderId="1" xfId="11" applyFont="1" applyBorder="1" applyAlignment="1">
      <alignment horizontal="center" wrapText="1"/>
    </xf>
    <xf numFmtId="0" fontId="13" fillId="0" borderId="1" xfId="11" applyFont="1" applyBorder="1" applyAlignment="1">
      <alignment wrapText="1"/>
    </xf>
    <xf numFmtId="0" fontId="13" fillId="0" borderId="1" xfId="11" applyFont="1" applyBorder="1" applyAlignment="1">
      <alignment horizontal="center" vertical="center" wrapText="1"/>
    </xf>
    <xf numFmtId="0" fontId="12" fillId="5" borderId="1" xfId="11" applyFont="1" applyFill="1" applyBorder="1" applyAlignment="1">
      <alignment horizontal="center" wrapText="1"/>
    </xf>
    <xf numFmtId="0" fontId="10" fillId="5" borderId="1" xfId="11" applyFont="1" applyFill="1" applyBorder="1" applyAlignment="1">
      <alignment horizontal="center" wrapText="1"/>
    </xf>
    <xf numFmtId="0" fontId="14" fillId="0" borderId="1" xfId="11" applyFont="1" applyBorder="1" applyAlignment="1">
      <alignment wrapText="1"/>
    </xf>
    <xf numFmtId="0" fontId="14" fillId="5" borderId="1" xfId="11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183" fontId="10" fillId="10" borderId="1" xfId="11" applyNumberFormat="1" applyFont="1" applyFill="1" applyBorder="1" applyAlignment="1">
      <alignment horizontal="center" wrapText="1"/>
    </xf>
    <xf numFmtId="2" fontId="10" fillId="10" borderId="1" xfId="11" applyNumberFormat="1" applyFont="1" applyFill="1" applyBorder="1" applyAlignment="1">
      <alignment horizontal="center" wrapText="1"/>
    </xf>
    <xf numFmtId="182" fontId="15" fillId="10" borderId="1" xfId="12" applyNumberFormat="1" applyFont="1" applyFill="1" applyBorder="1" applyAlignment="1">
      <alignment wrapText="1"/>
    </xf>
    <xf numFmtId="182" fontId="10" fillId="11" borderId="4" xfId="11" applyNumberFormat="1" applyFont="1" applyFill="1" applyBorder="1" applyAlignment="1">
      <alignment horizontal="center" wrapText="1"/>
    </xf>
    <xf numFmtId="2" fontId="13" fillId="0" borderId="1" xfId="11" applyNumberFormat="1" applyFont="1" applyBorder="1" applyAlignment="1">
      <alignment wrapText="1"/>
    </xf>
    <xf numFmtId="182" fontId="10" fillId="10" borderId="1" xfId="11" applyNumberFormat="1" applyFont="1" applyFill="1" applyBorder="1" applyAlignment="1">
      <alignment horizontal="center" wrapText="1"/>
    </xf>
    <xf numFmtId="0" fontId="12" fillId="0" borderId="1" xfId="11" applyFont="1" applyBorder="1" applyAlignment="1">
      <alignment horizontal="center" wrapText="1"/>
    </xf>
    <xf numFmtId="178" fontId="10" fillId="0" borderId="1" xfId="11" applyNumberFormat="1" applyFont="1" applyBorder="1" applyAlignment="1">
      <alignment horizontal="center" wrapText="1"/>
    </xf>
    <xf numFmtId="182" fontId="13" fillId="0" borderId="1" xfId="11" applyNumberFormat="1" applyFont="1" applyBorder="1" applyAlignment="1">
      <alignment wrapText="1"/>
    </xf>
    <xf numFmtId="178" fontId="13" fillId="0" borderId="1" xfId="11" applyNumberFormat="1" applyFont="1" applyBorder="1" applyAlignment="1">
      <alignment wrapText="1"/>
    </xf>
    <xf numFmtId="2" fontId="10" fillId="0" borderId="1" xfId="11" applyNumberFormat="1" applyFont="1" applyBorder="1" applyAlignment="1">
      <alignment horizontal="center" wrapText="1"/>
    </xf>
    <xf numFmtId="1" fontId="10" fillId="0" borderId="1" xfId="11" applyNumberFormat="1" applyFont="1" applyBorder="1" applyAlignment="1">
      <alignment horizontal="center" wrapText="1"/>
    </xf>
    <xf numFmtId="180" fontId="15" fillId="0" borderId="1" xfId="12" applyNumberFormat="1" applyFont="1" applyBorder="1" applyAlignment="1">
      <alignment wrapText="1"/>
    </xf>
    <xf numFmtId="1" fontId="13" fillId="0" borderId="1" xfId="11" applyNumberFormat="1" applyFont="1" applyBorder="1" applyAlignment="1">
      <alignment wrapText="1"/>
    </xf>
    <xf numFmtId="180" fontId="13" fillId="12" borderId="1" xfId="11" applyNumberFormat="1" applyFont="1" applyFill="1" applyBorder="1" applyAlignment="1">
      <alignment wrapText="1"/>
    </xf>
    <xf numFmtId="1" fontId="15" fillId="0" borderId="1" xfId="12" applyNumberFormat="1" applyFont="1" applyBorder="1" applyAlignment="1">
      <alignment wrapText="1"/>
    </xf>
    <xf numFmtId="182" fontId="15" fillId="0" borderId="1" xfId="12" applyNumberFormat="1" applyFont="1" applyBorder="1" applyAlignment="1">
      <alignment wrapText="1"/>
    </xf>
    <xf numFmtId="1" fontId="13" fillId="12" borderId="1" xfId="11" applyNumberFormat="1" applyFont="1" applyFill="1" applyBorder="1" applyAlignment="1">
      <alignment wrapText="1"/>
    </xf>
    <xf numFmtId="177" fontId="13" fillId="0" borderId="1" xfId="11" applyNumberFormat="1" applyFont="1" applyBorder="1" applyAlignment="1">
      <alignment wrapText="1"/>
    </xf>
    <xf numFmtId="182" fontId="13" fillId="12" borderId="1" xfId="11" applyNumberFormat="1" applyFont="1" applyFill="1" applyBorder="1" applyAlignment="1">
      <alignment wrapText="1"/>
    </xf>
    <xf numFmtId="10" fontId="10" fillId="0" borderId="1" xfId="11" applyNumberFormat="1" applyFont="1" applyBorder="1" applyAlignment="1">
      <alignment horizontal="center" wrapText="1"/>
    </xf>
    <xf numFmtId="10" fontId="13" fillId="0" borderId="1" xfId="11" applyNumberFormat="1" applyFont="1" applyBorder="1" applyAlignment="1">
      <alignment wrapText="1"/>
    </xf>
    <xf numFmtId="182" fontId="15" fillId="8" borderId="1" xfId="12" applyNumberFormat="1" applyFont="1" applyFill="1" applyBorder="1" applyAlignment="1">
      <alignment wrapText="1"/>
    </xf>
    <xf numFmtId="10" fontId="15" fillId="8" borderId="1" xfId="12" applyNumberFormat="1" applyFont="1" applyFill="1" applyBorder="1" applyAlignment="1">
      <alignment wrapText="1"/>
    </xf>
    <xf numFmtId="176" fontId="13" fillId="12" borderId="1" xfId="10" applyNumberFormat="1" applyFont="1" applyFill="1" applyBorder="1" applyAlignment="1">
      <alignment wrapText="1"/>
    </xf>
    <xf numFmtId="182" fontId="10" fillId="8" borderId="1" xfId="11" applyNumberFormat="1" applyFont="1" applyFill="1" applyBorder="1" applyAlignment="1">
      <alignment horizontal="center" wrapText="1"/>
    </xf>
    <xf numFmtId="9" fontId="10" fillId="8" borderId="1" xfId="11" applyNumberFormat="1" applyFont="1" applyFill="1" applyBorder="1" applyAlignment="1">
      <alignment horizontal="center" wrapText="1"/>
    </xf>
    <xf numFmtId="9" fontId="13" fillId="0" borderId="1" xfId="11" applyNumberFormat="1" applyFont="1" applyBorder="1" applyAlignment="1">
      <alignment wrapText="1"/>
    </xf>
    <xf numFmtId="0" fontId="19" fillId="13" borderId="1" xfId="11" applyFill="1" applyBorder="1" applyAlignment="1">
      <alignment wrapText="1"/>
    </xf>
    <xf numFmtId="182" fontId="13" fillId="0" borderId="0" xfId="11" applyNumberFormat="1" applyFont="1" applyAlignment="1">
      <alignment wrapText="1"/>
    </xf>
    <xf numFmtId="0" fontId="0" fillId="0" borderId="8" xfId="0" applyBorder="1"/>
    <xf numFmtId="0" fontId="0" fillId="0" borderId="9" xfId="0" applyBorder="1"/>
    <xf numFmtId="0" fontId="2" fillId="3" borderId="1" xfId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2" fillId="2" borderId="1" xfId="1" applyFont="1" applyFill="1" applyBorder="1" applyAlignment="1">
      <alignment horizontal="center" vertical="center"/>
    </xf>
    <xf numFmtId="0" fontId="0" fillId="0" borderId="3" xfId="0" applyBorder="1"/>
    <xf numFmtId="0" fontId="1" fillId="2" borderId="1" xfId="1" applyFont="1" applyFill="1" applyBorder="1" applyAlignment="1">
      <alignment horizontal="center" vertical="center" wrapText="1"/>
    </xf>
    <xf numFmtId="0" fontId="1" fillId="0" borderId="5" xfId="9" applyFont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1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58" fontId="4" fillId="5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</cellXfs>
  <cellStyles count="13">
    <cellStyle name="Currency 2" xfId="7"/>
    <cellStyle name="Currency_Sheet1 2" xfId="6"/>
    <cellStyle name="Normal 12" xfId="5"/>
    <cellStyle name="Normal 2" xfId="11"/>
    <cellStyle name="Normal 2 18 2" xfId="12"/>
    <cellStyle name="Normal 33" xfId="4"/>
    <cellStyle name="Normal 9 2 4" xfId="3"/>
    <cellStyle name="Normal_Copy of Request For Quote -- updated by VV on 043008 FINAL FINAL (4)" xfId="9"/>
    <cellStyle name="Normal_Sheet1" xfId="1"/>
    <cellStyle name="Percent 2" xfId="10"/>
    <cellStyle name="Style 1" xfId="8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</xdr:colOff>
      <xdr:row>1</xdr:row>
      <xdr:rowOff>320675</xdr:rowOff>
    </xdr:from>
    <xdr:to>
      <xdr:col>2</xdr:col>
      <xdr:colOff>2064</xdr:colOff>
      <xdr:row>2</xdr:row>
      <xdr:rowOff>770890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" y="1564640"/>
          <a:ext cx="126936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54610</xdr:colOff>
      <xdr:row>3</xdr:row>
      <xdr:rowOff>365125</xdr:rowOff>
    </xdr:from>
    <xdr:to>
      <xdr:col>1</xdr:col>
      <xdr:colOff>1249045</xdr:colOff>
      <xdr:row>4</xdr:row>
      <xdr:rowOff>702310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570" y="3643630"/>
          <a:ext cx="1194435" cy="135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52070</xdr:colOff>
      <xdr:row>5</xdr:row>
      <xdr:rowOff>266700</xdr:rowOff>
    </xdr:from>
    <xdr:to>
      <xdr:col>1</xdr:col>
      <xdr:colOff>1245235</xdr:colOff>
      <xdr:row>6</xdr:row>
      <xdr:rowOff>713105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5030" y="5579745"/>
          <a:ext cx="1297940" cy="1463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8</xdr:row>
      <xdr:rowOff>65405</xdr:rowOff>
    </xdr:from>
    <xdr:to>
      <xdr:col>6</xdr:col>
      <xdr:colOff>624205</xdr:colOff>
      <xdr:row>30</xdr:row>
      <xdr:rowOff>10795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5" y="2541905"/>
          <a:ext cx="7319010" cy="463931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ownloads\Users\Lululin\Desktop\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ownloads\C:\Users\Lululin\Desktop\Users\lulu.lin\Desktop\&#36164;&#26009;\Commitment%20sheet%20format%202023.9.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ownloads\Users\Lululin\Desktop\E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ownloads\C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ownloads\C:\Users\Lululin\Desktop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ownloads\Users\Lululin\Desktop\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ownloads\Users\Lululin\Desktop\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"/>
  <sheetViews>
    <sheetView tabSelected="1" topLeftCell="AI1" zoomScale="96" zoomScaleNormal="96" workbookViewId="0">
      <selection activeCell="AZ2" sqref="AZ2:AZ7"/>
    </sheetView>
  </sheetViews>
  <sheetFormatPr defaultColWidth="9.140625" defaultRowHeight="15"/>
  <cols>
    <col min="1" max="1" width="10.140625" style="43" customWidth="1"/>
    <col min="2" max="2" width="18.7109375" style="44" customWidth="1"/>
    <col min="3" max="3" width="9.28515625" style="44" customWidth="1"/>
    <col min="4" max="4" width="10.42578125" style="44" customWidth="1"/>
    <col min="5" max="5" width="10.85546875" style="44" customWidth="1"/>
    <col min="6" max="6" width="11.140625" style="44" customWidth="1"/>
    <col min="7" max="7" width="9.140625" style="44" customWidth="1"/>
    <col min="8" max="8" width="15.28515625" style="44" customWidth="1"/>
    <col min="9" max="9" width="11.28515625" style="44" customWidth="1"/>
    <col min="10" max="10" width="28.140625" style="44" customWidth="1"/>
    <col min="11" max="11" width="13.28515625" style="44" customWidth="1"/>
    <col min="12" max="12" width="24.85546875" style="44" customWidth="1"/>
    <col min="13" max="13" width="9" style="44" customWidth="1"/>
    <col min="14" max="15" width="14" style="44" customWidth="1"/>
    <col min="16" max="16" width="8.7109375" style="44" customWidth="1"/>
    <col min="17" max="17" width="11.140625" style="45" customWidth="1"/>
    <col min="18" max="18" width="9.85546875" style="46" customWidth="1"/>
    <col min="19" max="19" width="12" style="47" customWidth="1"/>
    <col min="20" max="20" width="10.140625" style="47" customWidth="1"/>
    <col min="21" max="21" width="8.140625" style="47" customWidth="1"/>
    <col min="22" max="22" width="10.28515625" style="44" customWidth="1"/>
    <col min="23" max="23" width="10.28515625" style="48" customWidth="1"/>
    <col min="24" max="24" width="12.5703125" style="48" customWidth="1"/>
    <col min="25" max="25" width="10.28515625" style="48" customWidth="1"/>
    <col min="26" max="26" width="12.7109375" style="46" customWidth="1"/>
    <col min="27" max="27" width="9.28515625" style="49" customWidth="1"/>
    <col min="28" max="28" width="13" style="50" customWidth="1"/>
    <col min="29" max="29" width="14.140625" style="49" customWidth="1"/>
    <col min="30" max="30" width="13.85546875" style="44" customWidth="1"/>
    <col min="31" max="31" width="13.7109375" style="47" customWidth="1"/>
    <col min="32" max="32" width="11.85546875" style="44" customWidth="1"/>
    <col min="33" max="33" width="8.42578125" style="51" customWidth="1"/>
    <col min="34" max="34" width="12.42578125" style="47" customWidth="1"/>
    <col min="35" max="35" width="9.7109375" style="47" customWidth="1"/>
    <col min="36" max="36" width="7.85546875" style="51" customWidth="1"/>
    <col min="37" max="37" width="8.5703125" style="47" customWidth="1"/>
    <col min="38" max="38" width="8.42578125" style="51" customWidth="1"/>
    <col min="39" max="39" width="12" style="47" customWidth="1"/>
    <col min="40" max="40" width="11.7109375" style="51" customWidth="1"/>
    <col min="41" max="41" width="10.85546875" style="47" customWidth="1"/>
    <col min="42" max="42" width="10.7109375" style="47" customWidth="1"/>
    <col min="43" max="43" width="9.7109375" style="44" customWidth="1"/>
    <col min="44" max="44" width="9.7109375" style="51" customWidth="1"/>
    <col min="45" max="45" width="10" style="47" customWidth="1"/>
    <col min="46" max="46" width="9.5703125" style="47" customWidth="1"/>
    <col min="47" max="47" width="11.7109375" style="47" customWidth="1"/>
    <col min="48" max="48" width="11.140625" style="51" customWidth="1"/>
    <col min="49" max="49" width="11.28515625" style="47" customWidth="1"/>
    <col min="50" max="50" width="11.7109375" style="47" customWidth="1"/>
    <col min="51" max="51" width="12.7109375" style="47" customWidth="1"/>
    <col min="52" max="52" width="12.140625" style="52" customWidth="1"/>
    <col min="53" max="53" width="10.42578125" style="44" customWidth="1"/>
    <col min="54" max="16380" width="9.140625" style="44" customWidth="1"/>
    <col min="16381" max="16384" width="9.140625" style="44"/>
  </cols>
  <sheetData>
    <row r="1" spans="1:54" ht="69.95" customHeight="1">
      <c r="A1" s="53" t="s">
        <v>7</v>
      </c>
      <c r="B1" s="53" t="s">
        <v>8</v>
      </c>
      <c r="C1" s="54" t="s">
        <v>9</v>
      </c>
      <c r="D1" s="55" t="s">
        <v>3</v>
      </c>
      <c r="E1" s="55" t="s">
        <v>5</v>
      </c>
      <c r="F1" s="59" t="s">
        <v>10</v>
      </c>
      <c r="G1" s="54" t="s">
        <v>11</v>
      </c>
      <c r="H1" s="60" t="s">
        <v>12</v>
      </c>
      <c r="I1" s="60" t="s">
        <v>13</v>
      </c>
      <c r="J1" s="60" t="s">
        <v>14</v>
      </c>
      <c r="K1" s="60" t="s">
        <v>15</v>
      </c>
      <c r="L1" s="60" t="s">
        <v>16</v>
      </c>
      <c r="M1" s="60" t="s">
        <v>17</v>
      </c>
      <c r="N1" s="54" t="s">
        <v>18</v>
      </c>
      <c r="O1" s="54" t="s">
        <v>19</v>
      </c>
      <c r="P1" s="60" t="s">
        <v>20</v>
      </c>
      <c r="Q1" s="64" t="s">
        <v>21</v>
      </c>
      <c r="R1" s="65" t="s">
        <v>22</v>
      </c>
      <c r="S1" s="66" t="s">
        <v>23</v>
      </c>
      <c r="T1" s="67" t="s">
        <v>24</v>
      </c>
      <c r="U1" s="69" t="s">
        <v>25</v>
      </c>
      <c r="V1" s="70" t="s">
        <v>26</v>
      </c>
      <c r="W1" s="71" t="s">
        <v>27</v>
      </c>
      <c r="X1" s="71" t="s">
        <v>28</v>
      </c>
      <c r="Y1" s="71" t="s">
        <v>29</v>
      </c>
      <c r="Z1" s="74" t="s">
        <v>30</v>
      </c>
      <c r="AA1" s="75" t="s">
        <v>31</v>
      </c>
      <c r="AB1" s="76" t="s">
        <v>32</v>
      </c>
      <c r="AC1" s="79" t="s">
        <v>33</v>
      </c>
      <c r="AD1" s="53" t="s">
        <v>34</v>
      </c>
      <c r="AE1" s="80" t="s">
        <v>35</v>
      </c>
      <c r="AF1" s="53" t="s">
        <v>36</v>
      </c>
      <c r="AG1" s="84" t="s">
        <v>37</v>
      </c>
      <c r="AH1" s="80" t="s">
        <v>38</v>
      </c>
      <c r="AI1" s="80" t="s">
        <v>39</v>
      </c>
      <c r="AJ1" s="84" t="s">
        <v>40</v>
      </c>
      <c r="AK1" s="80" t="s">
        <v>41</v>
      </c>
      <c r="AL1" s="84" t="s">
        <v>42</v>
      </c>
      <c r="AM1" s="80" t="s">
        <v>43</v>
      </c>
      <c r="AN1" s="84" t="s">
        <v>44</v>
      </c>
      <c r="AO1" s="80" t="s">
        <v>45</v>
      </c>
      <c r="AP1" s="80" t="s">
        <v>46</v>
      </c>
      <c r="AQ1" s="70" t="s">
        <v>47</v>
      </c>
      <c r="AR1" s="84" t="s">
        <v>48</v>
      </c>
      <c r="AS1" s="80" t="s">
        <v>49</v>
      </c>
      <c r="AT1" s="80" t="s">
        <v>50</v>
      </c>
      <c r="AU1" s="86" t="s">
        <v>51</v>
      </c>
      <c r="AV1" s="87" t="s">
        <v>52</v>
      </c>
      <c r="AW1" s="86" t="s">
        <v>53</v>
      </c>
      <c r="AX1" s="86" t="s">
        <v>54</v>
      </c>
      <c r="AY1" s="89" t="s">
        <v>55</v>
      </c>
      <c r="AZ1" s="90" t="s">
        <v>56</v>
      </c>
      <c r="BA1" s="92" t="s">
        <v>57</v>
      </c>
    </row>
    <row r="2" spans="1:54" s="42" customFormat="1" ht="80.099999999999994" customHeight="1">
      <c r="A2" s="56">
        <v>1</v>
      </c>
      <c r="B2" s="57"/>
      <c r="C2" s="58"/>
      <c r="D2" s="57" t="s">
        <v>4</v>
      </c>
      <c r="E2" s="57"/>
      <c r="F2" s="61" t="s">
        <v>104</v>
      </c>
      <c r="G2" s="57" t="s">
        <v>2</v>
      </c>
      <c r="H2" s="57" t="s">
        <v>58</v>
      </c>
      <c r="I2" s="57" t="s">
        <v>58</v>
      </c>
      <c r="J2" s="57" t="s">
        <v>59</v>
      </c>
      <c r="K2" s="57" t="s">
        <v>60</v>
      </c>
      <c r="L2" s="57" t="s">
        <v>61</v>
      </c>
      <c r="M2" s="57" t="s">
        <v>62</v>
      </c>
      <c r="N2" s="62"/>
      <c r="O2" s="63"/>
      <c r="P2" s="57" t="s">
        <v>63</v>
      </c>
      <c r="Q2" s="45">
        <v>116.55</v>
      </c>
      <c r="R2" s="46">
        <v>7.75</v>
      </c>
      <c r="S2" s="47">
        <v>15.04</v>
      </c>
      <c r="T2" s="47">
        <v>15.04</v>
      </c>
      <c r="U2" s="72"/>
      <c r="V2" s="57" t="s">
        <v>69</v>
      </c>
      <c r="W2" s="73">
        <v>43.2</v>
      </c>
      <c r="X2" s="73">
        <v>33</v>
      </c>
      <c r="Y2" s="73">
        <v>23</v>
      </c>
      <c r="Z2" s="68"/>
      <c r="AA2" s="77">
        <v>1</v>
      </c>
      <c r="AB2" s="78">
        <f>IF(W2="","",W2*X2*Y2/1000000)</f>
        <v>3.3000000000000002E-2</v>
      </c>
      <c r="AC2" s="81">
        <f t="shared" ref="AC2:AC7" si="0">IF(AA2="","",65/AB2*AA2)</f>
        <v>1970</v>
      </c>
      <c r="AD2" s="82">
        <v>3700</v>
      </c>
      <c r="AE2" s="83">
        <f t="shared" ref="AE2:AE7" si="1">IF(ISERROR(AD2/AC2),"",AD2/AC2)</f>
        <v>1.88</v>
      </c>
      <c r="AF2" s="57" t="s">
        <v>64</v>
      </c>
      <c r="AG2" s="85">
        <f t="shared" ref="AG2:AG7" si="2">12.8%+10%</f>
        <v>0.22800000000000001</v>
      </c>
      <c r="AH2" s="83" t="str">
        <f>IF(ISERROR(#REF!*AG2),"",#REF!*AG2)</f>
        <v/>
      </c>
      <c r="AI2" s="83" t="str">
        <f>IF(ISERROR(#REF!+AE2+AH2),"",#REF!+AE2+AH2)</f>
        <v/>
      </c>
      <c r="AJ2" s="85"/>
      <c r="AK2" s="83">
        <f>IF(ISERROR(AW2*AJ2),"",AW2*AJ2)</f>
        <v>0</v>
      </c>
      <c r="AL2" s="85">
        <v>0.31</v>
      </c>
      <c r="AM2" s="83">
        <f>IF(ISERROR(AW2*AL2),"",AW2*AL2)</f>
        <v>14.42</v>
      </c>
      <c r="AN2" s="85">
        <v>0.1</v>
      </c>
      <c r="AO2" s="83">
        <f>IF(ISERROR(AW2*AN2),"",AW2*AN2)</f>
        <v>4.6500000000000004</v>
      </c>
      <c r="AP2" s="83">
        <v>0</v>
      </c>
      <c r="AQ2" s="57"/>
      <c r="AR2" s="85"/>
      <c r="AS2" s="83">
        <f>IF(ISERROR(AW2*AR2),"",AW2*AR2)</f>
        <v>0</v>
      </c>
      <c r="AT2" s="83">
        <f>IF(ISERROR(AK2+AM2+AO2+AP2+AS2),"",AK2+AM2+AO2+AP2+AS2)</f>
        <v>19.07</v>
      </c>
      <c r="AU2" s="83" t="str">
        <f>IF(ISERROR(AI2+AT2),"",AI2+AT2)</f>
        <v/>
      </c>
      <c r="AV2" s="88" t="str">
        <f>IF(ISERROR((AW2-AU2)/AW2),"",(AW2-AU2)/AW2)</f>
        <v/>
      </c>
      <c r="AW2" s="83">
        <v>46.5</v>
      </c>
      <c r="AX2" s="83"/>
      <c r="AY2" s="83">
        <v>79.989999999999995</v>
      </c>
      <c r="AZ2" s="91">
        <f t="shared" ref="AZ2:AZ7" si="3">(AY2-AW2)/AY2</f>
        <v>0.42</v>
      </c>
      <c r="BA2" s="53">
        <v>480</v>
      </c>
      <c r="BB2" s="93"/>
    </row>
    <row r="3" spans="1:54" s="42" customFormat="1" ht="80.099999999999994" customHeight="1">
      <c r="A3" s="56">
        <v>2</v>
      </c>
      <c r="B3" s="57"/>
      <c r="C3" s="57"/>
      <c r="D3" s="57" t="s">
        <v>4</v>
      </c>
      <c r="E3" s="57"/>
      <c r="F3" s="61" t="s">
        <v>104</v>
      </c>
      <c r="G3" s="57" t="s">
        <v>2</v>
      </c>
      <c r="H3" s="57" t="s">
        <v>58</v>
      </c>
      <c r="I3" s="57" t="s">
        <v>58</v>
      </c>
      <c r="J3" s="57" t="s">
        <v>59</v>
      </c>
      <c r="K3" s="57" t="s">
        <v>60</v>
      </c>
      <c r="L3" s="57" t="s">
        <v>105</v>
      </c>
      <c r="M3" s="57" t="s">
        <v>62</v>
      </c>
      <c r="N3" s="62"/>
      <c r="O3" s="63"/>
      <c r="P3" s="57" t="s">
        <v>63</v>
      </c>
      <c r="Q3" s="45">
        <v>134.38999999999999</v>
      </c>
      <c r="R3" s="46">
        <v>7.75</v>
      </c>
      <c r="S3" s="47">
        <v>17.34</v>
      </c>
      <c r="T3" s="47">
        <v>17.34</v>
      </c>
      <c r="U3" s="72"/>
      <c r="V3" s="57" t="s">
        <v>69</v>
      </c>
      <c r="W3" s="73">
        <v>43.2</v>
      </c>
      <c r="X3" s="73">
        <v>33</v>
      </c>
      <c r="Y3" s="73">
        <v>25</v>
      </c>
      <c r="Z3" s="68"/>
      <c r="AA3" s="77">
        <v>1</v>
      </c>
      <c r="AB3" s="78">
        <f t="shared" ref="AB3:AB7" si="4">IF(W3="","",W3*X3*Y3/1000000)</f>
        <v>3.5999999999999997E-2</v>
      </c>
      <c r="AC3" s="81">
        <f t="shared" si="0"/>
        <v>1806</v>
      </c>
      <c r="AD3" s="82">
        <v>3700</v>
      </c>
      <c r="AE3" s="83">
        <f t="shared" si="1"/>
        <v>2.0499999999999998</v>
      </c>
      <c r="AF3" s="57" t="s">
        <v>64</v>
      </c>
      <c r="AG3" s="85">
        <f t="shared" si="2"/>
        <v>0.22800000000000001</v>
      </c>
      <c r="AH3" s="83" t="str">
        <f>IF(ISERROR(#REF!*AG3),"",#REF!*AG3)</f>
        <v/>
      </c>
      <c r="AI3" s="83" t="str">
        <f>IF(ISERROR(#REF!+AE3+AH3),"",#REF!+AE3+AH3)</f>
        <v/>
      </c>
      <c r="AJ3" s="85"/>
      <c r="AK3" s="83">
        <f>IF(ISERROR(AW3*AJ3),"",AW3*AJ3)</f>
        <v>0</v>
      </c>
      <c r="AL3" s="85">
        <v>0.31</v>
      </c>
      <c r="AM3" s="83">
        <f>IF(ISERROR(AW3*AL3),"",AW3*AL3)</f>
        <v>16.43</v>
      </c>
      <c r="AN3" s="85">
        <v>0.1</v>
      </c>
      <c r="AO3" s="83">
        <f>IF(ISERROR(AW3*AN3),"",AW3*AN3)</f>
        <v>5.3</v>
      </c>
      <c r="AP3" s="83">
        <v>0</v>
      </c>
      <c r="AQ3" s="57"/>
      <c r="AR3" s="85"/>
      <c r="AS3" s="83">
        <f>IF(ISERROR(AW3*AR3),"",AW3*AR3)</f>
        <v>0</v>
      </c>
      <c r="AT3" s="83">
        <f t="shared" ref="AT3:AT7" si="5">IF(ISERROR(AK3+AM3+AO3+AP3+AS3),"",AK3+AM3+AO3+AP3+AS3)</f>
        <v>21.73</v>
      </c>
      <c r="AU3" s="83" t="str">
        <f t="shared" ref="AU3:AU7" si="6">IF(ISERROR(AI3+AT3),"",AI3+AT3)</f>
        <v/>
      </c>
      <c r="AV3" s="88" t="str">
        <f>IF(ISERROR((AW3-AU3)/AW3),"",(AW3-AU3)/AW3)</f>
        <v/>
      </c>
      <c r="AW3" s="83">
        <v>53</v>
      </c>
      <c r="AX3" s="83"/>
      <c r="AY3" s="42">
        <v>89.99</v>
      </c>
      <c r="AZ3" s="91">
        <f t="shared" si="3"/>
        <v>0.41</v>
      </c>
      <c r="BA3" s="53">
        <v>480</v>
      </c>
    </row>
    <row r="4" spans="1:54" s="42" customFormat="1" ht="80.099999999999994" customHeight="1">
      <c r="A4" s="56">
        <v>3</v>
      </c>
      <c r="B4" s="57"/>
      <c r="C4" s="57"/>
      <c r="D4" s="57" t="s">
        <v>4</v>
      </c>
      <c r="E4" s="57"/>
      <c r="F4" s="61" t="s">
        <v>104</v>
      </c>
      <c r="G4" s="57" t="s">
        <v>2</v>
      </c>
      <c r="H4" s="57" t="s">
        <v>58</v>
      </c>
      <c r="I4" s="57" t="s">
        <v>58</v>
      </c>
      <c r="J4" s="57" t="s">
        <v>65</v>
      </c>
      <c r="K4" s="57" t="s">
        <v>60</v>
      </c>
      <c r="L4" s="57" t="s">
        <v>61</v>
      </c>
      <c r="M4" s="57" t="s">
        <v>66</v>
      </c>
      <c r="N4" s="62"/>
      <c r="O4" s="63"/>
      <c r="P4" s="57" t="s">
        <v>63</v>
      </c>
      <c r="Q4" s="45">
        <v>118.95</v>
      </c>
      <c r="R4" s="46">
        <v>7.75</v>
      </c>
      <c r="S4" s="47">
        <v>15.35</v>
      </c>
      <c r="T4" s="47">
        <v>15.35</v>
      </c>
      <c r="U4" s="72"/>
      <c r="V4" s="57" t="s">
        <v>69</v>
      </c>
      <c r="W4" s="73">
        <v>43.2</v>
      </c>
      <c r="X4" s="73">
        <v>33</v>
      </c>
      <c r="Y4" s="73">
        <v>23</v>
      </c>
      <c r="Z4" s="68"/>
      <c r="AA4" s="77">
        <v>1</v>
      </c>
      <c r="AB4" s="78">
        <f t="shared" si="4"/>
        <v>3.3000000000000002E-2</v>
      </c>
      <c r="AC4" s="81">
        <f t="shared" si="0"/>
        <v>1970</v>
      </c>
      <c r="AD4" s="82">
        <v>3700</v>
      </c>
      <c r="AE4" s="83">
        <f t="shared" si="1"/>
        <v>1.88</v>
      </c>
      <c r="AF4" s="57" t="s">
        <v>64</v>
      </c>
      <c r="AG4" s="85">
        <f t="shared" si="2"/>
        <v>0.22800000000000001</v>
      </c>
      <c r="AH4" s="83" t="str">
        <f>IF(ISERROR(#REF!*AG4),"",#REF!*AG4)</f>
        <v/>
      </c>
      <c r="AI4" s="83" t="str">
        <f>IF(ISERROR(#REF!+AE4+AH4),"",#REF!+AE4+AH4)</f>
        <v/>
      </c>
      <c r="AJ4" s="85"/>
      <c r="AK4" s="83">
        <f>IF(ISERROR(AW4*AJ4),"",AW4*AJ4)</f>
        <v>0</v>
      </c>
      <c r="AL4" s="85">
        <v>0.31</v>
      </c>
      <c r="AM4" s="83">
        <f>IF(ISERROR(AW4*AL4),"",AW4*AL4)</f>
        <v>14.42</v>
      </c>
      <c r="AN4" s="85">
        <v>0.1</v>
      </c>
      <c r="AO4" s="83">
        <f>IF(ISERROR(AW4*AN4),"",AW4*AN4)</f>
        <v>4.6500000000000004</v>
      </c>
      <c r="AP4" s="83">
        <v>0</v>
      </c>
      <c r="AQ4" s="57"/>
      <c r="AR4" s="85"/>
      <c r="AS4" s="83">
        <f>IF(ISERROR(AW4*AR4),"",AW4*AR4)</f>
        <v>0</v>
      </c>
      <c r="AT4" s="83">
        <f t="shared" si="5"/>
        <v>19.07</v>
      </c>
      <c r="AU4" s="83" t="str">
        <f t="shared" si="6"/>
        <v/>
      </c>
      <c r="AV4" s="88" t="str">
        <f>IF(ISERROR((AW4-AU4)/AW4),"",(AW4-AU4)/AW4)</f>
        <v/>
      </c>
      <c r="AW4" s="83">
        <v>46.5</v>
      </c>
      <c r="AX4" s="83"/>
      <c r="AY4" s="42">
        <v>79.989999999999995</v>
      </c>
      <c r="AZ4" s="91">
        <f t="shared" si="3"/>
        <v>0.42</v>
      </c>
      <c r="BA4" s="53">
        <v>320</v>
      </c>
    </row>
    <row r="5" spans="1:54" s="42" customFormat="1" ht="80.099999999999994" customHeight="1">
      <c r="A5" s="56">
        <v>4</v>
      </c>
      <c r="B5" s="57"/>
      <c r="C5" s="58"/>
      <c r="D5" s="57" t="s">
        <v>4</v>
      </c>
      <c r="E5" s="57"/>
      <c r="F5" s="61" t="s">
        <v>104</v>
      </c>
      <c r="G5" s="57" t="s">
        <v>2</v>
      </c>
      <c r="H5" s="57" t="s">
        <v>58</v>
      </c>
      <c r="I5" s="57" t="s">
        <v>58</v>
      </c>
      <c r="J5" s="57" t="s">
        <v>65</v>
      </c>
      <c r="K5" s="57" t="s">
        <v>60</v>
      </c>
      <c r="L5" s="57" t="s">
        <v>105</v>
      </c>
      <c r="M5" s="57" t="s">
        <v>66</v>
      </c>
      <c r="N5" s="62"/>
      <c r="O5" s="63"/>
      <c r="P5" s="57" t="s">
        <v>63</v>
      </c>
      <c r="Q5" s="45">
        <v>137.09</v>
      </c>
      <c r="R5" s="46">
        <v>7.75</v>
      </c>
      <c r="S5" s="47">
        <v>17.690000000000001</v>
      </c>
      <c r="T5" s="47">
        <v>17.690000000000001</v>
      </c>
      <c r="U5" s="72"/>
      <c r="V5" s="57" t="s">
        <v>69</v>
      </c>
      <c r="W5" s="73">
        <v>43.2</v>
      </c>
      <c r="X5" s="73">
        <v>33</v>
      </c>
      <c r="Y5" s="73">
        <v>25</v>
      </c>
      <c r="Z5" s="68"/>
      <c r="AA5" s="77">
        <v>1</v>
      </c>
      <c r="AB5" s="78">
        <f t="shared" si="4"/>
        <v>3.5999999999999997E-2</v>
      </c>
      <c r="AC5" s="81">
        <f t="shared" si="0"/>
        <v>1806</v>
      </c>
      <c r="AD5" s="82">
        <v>3700</v>
      </c>
      <c r="AE5" s="83">
        <f t="shared" si="1"/>
        <v>2.0499999999999998</v>
      </c>
      <c r="AF5" s="57" t="s">
        <v>64</v>
      </c>
      <c r="AG5" s="85">
        <f t="shared" si="2"/>
        <v>0.22800000000000001</v>
      </c>
      <c r="AH5" s="83" t="str">
        <f>IF(ISERROR(#REF!*AG5),"",#REF!*AG5)</f>
        <v/>
      </c>
      <c r="AI5" s="83" t="str">
        <f>IF(ISERROR(#REF!+AE5+AH5),"",#REF!+AE5+AH5)</f>
        <v/>
      </c>
      <c r="AJ5" s="85"/>
      <c r="AK5" s="83">
        <f>IF(ISERROR(AW5*AJ5),"",AW5*AJ5)</f>
        <v>0</v>
      </c>
      <c r="AL5" s="85">
        <v>0.31</v>
      </c>
      <c r="AM5" s="83">
        <f>IF(ISERROR(AW5*AL5),"",AW5*AL5)</f>
        <v>16.43</v>
      </c>
      <c r="AN5" s="85">
        <v>0.1</v>
      </c>
      <c r="AO5" s="83">
        <f>IF(ISERROR(AW5*AN5),"",AW5*AN5)</f>
        <v>5.3</v>
      </c>
      <c r="AP5" s="83">
        <v>0</v>
      </c>
      <c r="AQ5" s="57"/>
      <c r="AR5" s="85"/>
      <c r="AS5" s="83">
        <f>IF(ISERROR(AW5*AR5),"",AW5*AR5)</f>
        <v>0</v>
      </c>
      <c r="AT5" s="83">
        <f t="shared" si="5"/>
        <v>21.73</v>
      </c>
      <c r="AU5" s="83" t="str">
        <f t="shared" si="6"/>
        <v/>
      </c>
      <c r="AV5" s="88" t="str">
        <f>IF(ISERROR((AW5-AU5)/AW5),"",(AW5-AU5)/AW5)</f>
        <v/>
      </c>
      <c r="AW5" s="83">
        <v>53</v>
      </c>
      <c r="AX5" s="83"/>
      <c r="AY5" s="42">
        <v>89.99</v>
      </c>
      <c r="AZ5" s="91">
        <f t="shared" si="3"/>
        <v>0.41</v>
      </c>
      <c r="BA5" s="53">
        <v>480</v>
      </c>
    </row>
    <row r="6" spans="1:54" s="42" customFormat="1" ht="80.099999999999994" customHeight="1">
      <c r="A6" s="56">
        <v>5</v>
      </c>
      <c r="B6" s="57"/>
      <c r="C6" s="57"/>
      <c r="D6" s="57" t="s">
        <v>4</v>
      </c>
      <c r="E6" s="57"/>
      <c r="F6" s="61" t="s">
        <v>104</v>
      </c>
      <c r="G6" s="57" t="s">
        <v>2</v>
      </c>
      <c r="H6" s="57" t="s">
        <v>58</v>
      </c>
      <c r="I6" s="57" t="s">
        <v>58</v>
      </c>
      <c r="J6" s="57" t="s">
        <v>65</v>
      </c>
      <c r="K6" s="57" t="s">
        <v>60</v>
      </c>
      <c r="L6" s="57" t="s">
        <v>61</v>
      </c>
      <c r="M6" s="57" t="s">
        <v>67</v>
      </c>
      <c r="N6" s="62"/>
      <c r="O6" s="63"/>
      <c r="P6" s="57" t="s">
        <v>63</v>
      </c>
      <c r="Q6" s="45">
        <v>118.95</v>
      </c>
      <c r="R6" s="46">
        <v>7.75</v>
      </c>
      <c r="S6" s="47">
        <v>15.35</v>
      </c>
      <c r="T6" s="47">
        <v>15.35</v>
      </c>
      <c r="U6" s="72"/>
      <c r="V6" s="57" t="s">
        <v>69</v>
      </c>
      <c r="W6" s="73">
        <v>43.2</v>
      </c>
      <c r="X6" s="73">
        <v>33</v>
      </c>
      <c r="Y6" s="73">
        <v>23</v>
      </c>
      <c r="Z6" s="68"/>
      <c r="AA6" s="77">
        <v>1</v>
      </c>
      <c r="AB6" s="78">
        <f t="shared" si="4"/>
        <v>3.3000000000000002E-2</v>
      </c>
      <c r="AC6" s="81">
        <f t="shared" si="0"/>
        <v>1970</v>
      </c>
      <c r="AD6" s="82">
        <v>3700</v>
      </c>
      <c r="AE6" s="83">
        <f t="shared" si="1"/>
        <v>1.88</v>
      </c>
      <c r="AF6" s="57" t="s">
        <v>64</v>
      </c>
      <c r="AG6" s="85">
        <f t="shared" si="2"/>
        <v>0.22800000000000001</v>
      </c>
      <c r="AH6" s="83" t="str">
        <f>IF(ISERROR(#REF!*AG6),"",#REF!*AG6)</f>
        <v/>
      </c>
      <c r="AI6" s="83" t="str">
        <f>IF(ISERROR(#REF!+AE6+AH6),"",#REF!+AE6+AH6)</f>
        <v/>
      </c>
      <c r="AJ6" s="85"/>
      <c r="AK6" s="83">
        <f>IF(ISERROR(AW6*AJ6),"",AW6*AJ6)</f>
        <v>0</v>
      </c>
      <c r="AL6" s="85">
        <v>0.31</v>
      </c>
      <c r="AM6" s="83">
        <f>IF(ISERROR(AW6*AL6),"",AW6*AL6)</f>
        <v>14.42</v>
      </c>
      <c r="AN6" s="85">
        <v>0.1</v>
      </c>
      <c r="AO6" s="83">
        <f>IF(ISERROR(AW6*AN6),"",AW6*AN6)</f>
        <v>4.6500000000000004</v>
      </c>
      <c r="AP6" s="83">
        <v>0</v>
      </c>
      <c r="AQ6" s="57"/>
      <c r="AR6" s="85"/>
      <c r="AS6" s="83">
        <f>IF(ISERROR(AW6*AR6),"",AW6*AR6)</f>
        <v>0</v>
      </c>
      <c r="AT6" s="83">
        <f t="shared" si="5"/>
        <v>19.07</v>
      </c>
      <c r="AU6" s="83" t="str">
        <f t="shared" si="6"/>
        <v/>
      </c>
      <c r="AV6" s="88" t="str">
        <f>IF(ISERROR((AW6-AU6)/AW6),"",(AW6-AU6)/AW6)</f>
        <v/>
      </c>
      <c r="AW6" s="83">
        <v>46.5</v>
      </c>
      <c r="AX6" s="83"/>
      <c r="AY6" s="42">
        <v>79.989999999999995</v>
      </c>
      <c r="AZ6" s="91">
        <f t="shared" si="3"/>
        <v>0.42</v>
      </c>
      <c r="BA6" s="53">
        <v>320</v>
      </c>
    </row>
    <row r="7" spans="1:54" s="42" customFormat="1" ht="80.099999999999994" customHeight="1">
      <c r="A7" s="56">
        <v>6</v>
      </c>
      <c r="B7" s="57"/>
      <c r="C7" s="57"/>
      <c r="D7" s="57" t="s">
        <v>4</v>
      </c>
      <c r="E7" s="57"/>
      <c r="F7" s="61" t="s">
        <v>104</v>
      </c>
      <c r="G7" s="57" t="s">
        <v>2</v>
      </c>
      <c r="H7" s="57" t="s">
        <v>58</v>
      </c>
      <c r="I7" s="57" t="s">
        <v>58</v>
      </c>
      <c r="J7" s="57" t="s">
        <v>65</v>
      </c>
      <c r="K7" s="57" t="s">
        <v>60</v>
      </c>
      <c r="L7" s="57" t="s">
        <v>105</v>
      </c>
      <c r="M7" s="57" t="s">
        <v>67</v>
      </c>
      <c r="N7" s="62"/>
      <c r="O7" s="63"/>
      <c r="P7" s="57" t="s">
        <v>63</v>
      </c>
      <c r="Q7" s="45">
        <v>137.09</v>
      </c>
      <c r="R7" s="46">
        <v>7.75</v>
      </c>
      <c r="S7" s="47">
        <v>17.690000000000001</v>
      </c>
      <c r="T7" s="47">
        <v>17.690000000000001</v>
      </c>
      <c r="U7" s="72"/>
      <c r="V7" s="57" t="s">
        <v>69</v>
      </c>
      <c r="W7" s="73">
        <v>43.2</v>
      </c>
      <c r="X7" s="73">
        <v>33</v>
      </c>
      <c r="Y7" s="73">
        <v>25</v>
      </c>
      <c r="Z7" s="68"/>
      <c r="AA7" s="77">
        <v>1</v>
      </c>
      <c r="AB7" s="78">
        <f t="shared" si="4"/>
        <v>3.5999999999999997E-2</v>
      </c>
      <c r="AC7" s="81">
        <f t="shared" si="0"/>
        <v>1806</v>
      </c>
      <c r="AD7" s="82">
        <v>3700</v>
      </c>
      <c r="AE7" s="83">
        <f t="shared" si="1"/>
        <v>2.0499999999999998</v>
      </c>
      <c r="AF7" s="57" t="s">
        <v>64</v>
      </c>
      <c r="AG7" s="85">
        <f t="shared" si="2"/>
        <v>0.22800000000000001</v>
      </c>
      <c r="AH7" s="83" t="str">
        <f>IF(ISERROR(#REF!*AG7),"",#REF!*AG7)</f>
        <v/>
      </c>
      <c r="AI7" s="83" t="str">
        <f>IF(ISERROR(#REF!+AE7+AH7),"",#REF!+AE7+AH7)</f>
        <v/>
      </c>
      <c r="AJ7" s="85"/>
      <c r="AK7" s="83">
        <f>IF(ISERROR(AW7*AJ7),"",AW7*AJ7)</f>
        <v>0</v>
      </c>
      <c r="AL7" s="85">
        <v>0.31</v>
      </c>
      <c r="AM7" s="83">
        <f>IF(ISERROR(AW7*AL7),"",AW7*AL7)</f>
        <v>16.43</v>
      </c>
      <c r="AN7" s="85">
        <v>0.1</v>
      </c>
      <c r="AO7" s="83">
        <f>IF(ISERROR(AW7*AN7),"",AW7*AN7)</f>
        <v>5.3</v>
      </c>
      <c r="AP7" s="83">
        <v>0</v>
      </c>
      <c r="AQ7" s="57"/>
      <c r="AR7" s="85"/>
      <c r="AS7" s="83">
        <f>IF(ISERROR(AW7*AR7),"",AW7*AR7)</f>
        <v>0</v>
      </c>
      <c r="AT7" s="83">
        <f t="shared" si="5"/>
        <v>21.73</v>
      </c>
      <c r="AU7" s="83" t="str">
        <f t="shared" si="6"/>
        <v/>
      </c>
      <c r="AV7" s="88" t="str">
        <f>IF(ISERROR((AW7-AU7)/AW7),"",(AW7-AU7)/AW7)</f>
        <v/>
      </c>
      <c r="AW7" s="83">
        <v>53</v>
      </c>
      <c r="AX7" s="83"/>
      <c r="AY7" s="42">
        <v>89.99</v>
      </c>
      <c r="AZ7" s="91">
        <f t="shared" si="3"/>
        <v>0.41</v>
      </c>
      <c r="BA7" s="53">
        <v>480</v>
      </c>
    </row>
    <row r="9" spans="1:54">
      <c r="Q9" s="44"/>
      <c r="R9" s="44"/>
      <c r="S9" s="44"/>
      <c r="T9" s="44"/>
    </row>
  </sheetData>
  <phoneticPr fontId="20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V2:V7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1454817346722"/>
    <pageSetUpPr fitToPage="1"/>
  </sheetPr>
  <dimension ref="A1:S13"/>
  <sheetViews>
    <sheetView workbookViewId="0">
      <selection activeCell="I36" sqref="I36"/>
    </sheetView>
  </sheetViews>
  <sheetFormatPr defaultColWidth="11.140625" defaultRowHeight="13.5"/>
  <cols>
    <col min="1" max="1" width="14" style="2" customWidth="1"/>
    <col min="2" max="2" width="12" style="2" customWidth="1"/>
    <col min="3" max="3" width="10" style="2" customWidth="1"/>
    <col min="4" max="4" width="15.42578125" style="2" customWidth="1"/>
    <col min="5" max="5" width="19.140625" style="2" customWidth="1"/>
    <col min="6" max="8" width="11.7109375" style="2" customWidth="1"/>
    <col min="9" max="9" width="53.42578125" style="2" customWidth="1"/>
    <col min="10" max="10" width="17.85546875" style="2" customWidth="1"/>
    <col min="11" max="11" width="9.140625" style="2" customWidth="1"/>
    <col min="12" max="12" width="8.5703125" style="2" customWidth="1"/>
    <col min="13" max="13" width="9.140625" style="2" customWidth="1"/>
    <col min="14" max="14" width="10.7109375" style="2" customWidth="1"/>
    <col min="15" max="15" width="10.140625" style="2" customWidth="1"/>
    <col min="16" max="258" width="11.140625" style="2" customWidth="1"/>
    <col min="259" max="259" width="27.42578125" style="2" customWidth="1"/>
    <col min="260" max="260" width="17.7109375" style="2" customWidth="1"/>
    <col min="261" max="261" width="10.85546875" style="2" customWidth="1"/>
    <col min="262" max="262" width="15.7109375" style="2" customWidth="1"/>
    <col min="263" max="263" width="38.42578125" style="2" customWidth="1"/>
    <col min="264" max="264" width="16.42578125" style="2" customWidth="1"/>
    <col min="265" max="265" width="72.42578125" style="2" customWidth="1"/>
    <col min="266" max="266" width="14.140625" style="2" customWidth="1"/>
    <col min="267" max="267" width="10.42578125" style="2" customWidth="1"/>
    <col min="268" max="268" width="8.5703125" style="2" customWidth="1"/>
    <col min="269" max="269" width="9.140625" style="2" customWidth="1"/>
    <col min="270" max="270" width="8.5703125" style="2" customWidth="1"/>
    <col min="271" max="271" width="10.140625" style="2" customWidth="1"/>
    <col min="272" max="514" width="11.140625" style="2" customWidth="1"/>
    <col min="515" max="515" width="27.42578125" style="2" customWidth="1"/>
    <col min="516" max="516" width="17.7109375" style="2" customWidth="1"/>
    <col min="517" max="517" width="10.85546875" style="2" customWidth="1"/>
    <col min="518" max="518" width="15.7109375" style="2" customWidth="1"/>
    <col min="519" max="519" width="38.42578125" style="2" customWidth="1"/>
    <col min="520" max="520" width="16.42578125" style="2" customWidth="1"/>
    <col min="521" max="521" width="72.42578125" style="2" customWidth="1"/>
    <col min="522" max="522" width="14.140625" style="2" customWidth="1"/>
    <col min="523" max="523" width="10.42578125" style="2" customWidth="1"/>
    <col min="524" max="524" width="8.5703125" style="2" customWidth="1"/>
    <col min="525" max="525" width="9.140625" style="2" customWidth="1"/>
    <col min="526" max="526" width="8.5703125" style="2" customWidth="1"/>
    <col min="527" max="527" width="10.140625" style="2" customWidth="1"/>
    <col min="528" max="770" width="11.140625" style="2" customWidth="1"/>
    <col min="771" max="771" width="27.42578125" style="2" customWidth="1"/>
    <col min="772" max="772" width="17.7109375" style="2" customWidth="1"/>
    <col min="773" max="773" width="10.85546875" style="2" customWidth="1"/>
    <col min="774" max="774" width="15.7109375" style="2" customWidth="1"/>
    <col min="775" max="775" width="38.42578125" style="2" customWidth="1"/>
    <col min="776" max="776" width="16.42578125" style="2" customWidth="1"/>
    <col min="777" max="777" width="72.42578125" style="2" customWidth="1"/>
    <col min="778" max="778" width="14.140625" style="2" customWidth="1"/>
    <col min="779" max="779" width="10.42578125" style="2" customWidth="1"/>
    <col min="780" max="780" width="8.5703125" style="2" customWidth="1"/>
    <col min="781" max="781" width="9.140625" style="2" customWidth="1"/>
    <col min="782" max="782" width="8.5703125" style="2" customWidth="1"/>
    <col min="783" max="783" width="10.140625" style="2" customWidth="1"/>
    <col min="784" max="1026" width="11.140625" style="2" customWidth="1"/>
    <col min="1027" max="1027" width="27.42578125" style="2" customWidth="1"/>
    <col min="1028" max="1028" width="17.7109375" style="2" customWidth="1"/>
    <col min="1029" max="1029" width="10.85546875" style="2" customWidth="1"/>
    <col min="1030" max="1030" width="15.7109375" style="2" customWidth="1"/>
    <col min="1031" max="1031" width="38.42578125" style="2" customWidth="1"/>
    <col min="1032" max="1032" width="16.42578125" style="2" customWidth="1"/>
    <col min="1033" max="1033" width="72.42578125" style="2" customWidth="1"/>
    <col min="1034" max="1034" width="14.140625" style="2" customWidth="1"/>
    <col min="1035" max="1035" width="10.42578125" style="2" customWidth="1"/>
    <col min="1036" max="1036" width="8.5703125" style="2" customWidth="1"/>
    <col min="1037" max="1037" width="9.140625" style="2" customWidth="1"/>
    <col min="1038" max="1038" width="8.5703125" style="2" customWidth="1"/>
    <col min="1039" max="1039" width="10.140625" style="2" customWidth="1"/>
    <col min="1040" max="1282" width="11.140625" style="2" customWidth="1"/>
    <col min="1283" max="1283" width="27.42578125" style="2" customWidth="1"/>
    <col min="1284" max="1284" width="17.7109375" style="2" customWidth="1"/>
    <col min="1285" max="1285" width="10.85546875" style="2" customWidth="1"/>
    <col min="1286" max="1286" width="15.7109375" style="2" customWidth="1"/>
    <col min="1287" max="1287" width="38.42578125" style="2" customWidth="1"/>
    <col min="1288" max="1288" width="16.42578125" style="2" customWidth="1"/>
    <col min="1289" max="1289" width="72.42578125" style="2" customWidth="1"/>
    <col min="1290" max="1290" width="14.140625" style="2" customWidth="1"/>
    <col min="1291" max="1291" width="10.42578125" style="2" customWidth="1"/>
    <col min="1292" max="1292" width="8.5703125" style="2" customWidth="1"/>
    <col min="1293" max="1293" width="9.140625" style="2" customWidth="1"/>
    <col min="1294" max="1294" width="8.5703125" style="2" customWidth="1"/>
    <col min="1295" max="1295" width="10.140625" style="2" customWidth="1"/>
    <col min="1296" max="1538" width="11.140625" style="2" customWidth="1"/>
    <col min="1539" max="1539" width="27.42578125" style="2" customWidth="1"/>
    <col min="1540" max="1540" width="17.7109375" style="2" customWidth="1"/>
    <col min="1541" max="1541" width="10.85546875" style="2" customWidth="1"/>
    <col min="1542" max="1542" width="15.7109375" style="2" customWidth="1"/>
    <col min="1543" max="1543" width="38.42578125" style="2" customWidth="1"/>
    <col min="1544" max="1544" width="16.42578125" style="2" customWidth="1"/>
    <col min="1545" max="1545" width="72.42578125" style="2" customWidth="1"/>
    <col min="1546" max="1546" width="14.140625" style="2" customWidth="1"/>
    <col min="1547" max="1547" width="10.42578125" style="2" customWidth="1"/>
    <col min="1548" max="1548" width="8.5703125" style="2" customWidth="1"/>
    <col min="1549" max="1549" width="9.140625" style="2" customWidth="1"/>
    <col min="1550" max="1550" width="8.5703125" style="2" customWidth="1"/>
    <col min="1551" max="1551" width="10.140625" style="2" customWidth="1"/>
    <col min="1552" max="1794" width="11.140625" style="2" customWidth="1"/>
    <col min="1795" max="1795" width="27.42578125" style="2" customWidth="1"/>
    <col min="1796" max="1796" width="17.7109375" style="2" customWidth="1"/>
    <col min="1797" max="1797" width="10.85546875" style="2" customWidth="1"/>
    <col min="1798" max="1798" width="15.7109375" style="2" customWidth="1"/>
    <col min="1799" max="1799" width="38.42578125" style="2" customWidth="1"/>
    <col min="1800" max="1800" width="16.42578125" style="2" customWidth="1"/>
    <col min="1801" max="1801" width="72.42578125" style="2" customWidth="1"/>
    <col min="1802" max="1802" width="14.140625" style="2" customWidth="1"/>
    <col min="1803" max="1803" width="10.42578125" style="2" customWidth="1"/>
    <col min="1804" max="1804" width="8.5703125" style="2" customWidth="1"/>
    <col min="1805" max="1805" width="9.140625" style="2" customWidth="1"/>
    <col min="1806" max="1806" width="8.5703125" style="2" customWidth="1"/>
    <col min="1807" max="1807" width="10.140625" style="2" customWidth="1"/>
    <col min="1808" max="2050" width="11.140625" style="2" customWidth="1"/>
    <col min="2051" max="2051" width="27.42578125" style="2" customWidth="1"/>
    <col min="2052" max="2052" width="17.7109375" style="2" customWidth="1"/>
    <col min="2053" max="2053" width="10.85546875" style="2" customWidth="1"/>
    <col min="2054" max="2054" width="15.7109375" style="2" customWidth="1"/>
    <col min="2055" max="2055" width="38.42578125" style="2" customWidth="1"/>
    <col min="2056" max="2056" width="16.42578125" style="2" customWidth="1"/>
    <col min="2057" max="2057" width="72.42578125" style="2" customWidth="1"/>
    <col min="2058" max="2058" width="14.140625" style="2" customWidth="1"/>
    <col min="2059" max="2059" width="10.42578125" style="2" customWidth="1"/>
    <col min="2060" max="2060" width="8.5703125" style="2" customWidth="1"/>
    <col min="2061" max="2061" width="9.140625" style="2" customWidth="1"/>
    <col min="2062" max="2062" width="8.5703125" style="2" customWidth="1"/>
    <col min="2063" max="2063" width="10.140625" style="2" customWidth="1"/>
    <col min="2064" max="2306" width="11.140625" style="2" customWidth="1"/>
    <col min="2307" max="2307" width="27.42578125" style="2" customWidth="1"/>
    <col min="2308" max="2308" width="17.7109375" style="2" customWidth="1"/>
    <col min="2309" max="2309" width="10.85546875" style="2" customWidth="1"/>
    <col min="2310" max="2310" width="15.7109375" style="2" customWidth="1"/>
    <col min="2311" max="2311" width="38.42578125" style="2" customWidth="1"/>
    <col min="2312" max="2312" width="16.42578125" style="2" customWidth="1"/>
    <col min="2313" max="2313" width="72.42578125" style="2" customWidth="1"/>
    <col min="2314" max="2314" width="14.140625" style="2" customWidth="1"/>
    <col min="2315" max="2315" width="10.42578125" style="2" customWidth="1"/>
    <col min="2316" max="2316" width="8.5703125" style="2" customWidth="1"/>
    <col min="2317" max="2317" width="9.140625" style="2" customWidth="1"/>
    <col min="2318" max="2318" width="8.5703125" style="2" customWidth="1"/>
    <col min="2319" max="2319" width="10.140625" style="2" customWidth="1"/>
    <col min="2320" max="2562" width="11.140625" style="2" customWidth="1"/>
    <col min="2563" max="2563" width="27.42578125" style="2" customWidth="1"/>
    <col min="2564" max="2564" width="17.7109375" style="2" customWidth="1"/>
    <col min="2565" max="2565" width="10.85546875" style="2" customWidth="1"/>
    <col min="2566" max="2566" width="15.7109375" style="2" customWidth="1"/>
    <col min="2567" max="2567" width="38.42578125" style="2" customWidth="1"/>
    <col min="2568" max="2568" width="16.42578125" style="2" customWidth="1"/>
    <col min="2569" max="2569" width="72.42578125" style="2" customWidth="1"/>
    <col min="2570" max="2570" width="14.140625" style="2" customWidth="1"/>
    <col min="2571" max="2571" width="10.42578125" style="2" customWidth="1"/>
    <col min="2572" max="2572" width="8.5703125" style="2" customWidth="1"/>
    <col min="2573" max="2573" width="9.140625" style="2" customWidth="1"/>
    <col min="2574" max="2574" width="8.5703125" style="2" customWidth="1"/>
    <col min="2575" max="2575" width="10.140625" style="2" customWidth="1"/>
    <col min="2576" max="2818" width="11.140625" style="2" customWidth="1"/>
    <col min="2819" max="2819" width="27.42578125" style="2" customWidth="1"/>
    <col min="2820" max="2820" width="17.7109375" style="2" customWidth="1"/>
    <col min="2821" max="2821" width="10.85546875" style="2" customWidth="1"/>
    <col min="2822" max="2822" width="15.7109375" style="2" customWidth="1"/>
    <col min="2823" max="2823" width="38.42578125" style="2" customWidth="1"/>
    <col min="2824" max="2824" width="16.42578125" style="2" customWidth="1"/>
    <col min="2825" max="2825" width="72.42578125" style="2" customWidth="1"/>
    <col min="2826" max="2826" width="14.140625" style="2" customWidth="1"/>
    <col min="2827" max="2827" width="10.42578125" style="2" customWidth="1"/>
    <col min="2828" max="2828" width="8.5703125" style="2" customWidth="1"/>
    <col min="2829" max="2829" width="9.140625" style="2" customWidth="1"/>
    <col min="2830" max="2830" width="8.5703125" style="2" customWidth="1"/>
    <col min="2831" max="2831" width="10.140625" style="2" customWidth="1"/>
    <col min="2832" max="3074" width="11.140625" style="2" customWidth="1"/>
    <col min="3075" max="3075" width="27.42578125" style="2" customWidth="1"/>
    <col min="3076" max="3076" width="17.7109375" style="2" customWidth="1"/>
    <col min="3077" max="3077" width="10.85546875" style="2" customWidth="1"/>
    <col min="3078" max="3078" width="15.7109375" style="2" customWidth="1"/>
    <col min="3079" max="3079" width="38.42578125" style="2" customWidth="1"/>
    <col min="3080" max="3080" width="16.42578125" style="2" customWidth="1"/>
    <col min="3081" max="3081" width="72.42578125" style="2" customWidth="1"/>
    <col min="3082" max="3082" width="14.140625" style="2" customWidth="1"/>
    <col min="3083" max="3083" width="10.42578125" style="2" customWidth="1"/>
    <col min="3084" max="3084" width="8.5703125" style="2" customWidth="1"/>
    <col min="3085" max="3085" width="9.140625" style="2" customWidth="1"/>
    <col min="3086" max="3086" width="8.5703125" style="2" customWidth="1"/>
    <col min="3087" max="3087" width="10.140625" style="2" customWidth="1"/>
    <col min="3088" max="3330" width="11.140625" style="2" customWidth="1"/>
    <col min="3331" max="3331" width="27.42578125" style="2" customWidth="1"/>
    <col min="3332" max="3332" width="17.7109375" style="2" customWidth="1"/>
    <col min="3333" max="3333" width="10.85546875" style="2" customWidth="1"/>
    <col min="3334" max="3334" width="15.7109375" style="2" customWidth="1"/>
    <col min="3335" max="3335" width="38.42578125" style="2" customWidth="1"/>
    <col min="3336" max="3336" width="16.42578125" style="2" customWidth="1"/>
    <col min="3337" max="3337" width="72.42578125" style="2" customWidth="1"/>
    <col min="3338" max="3338" width="14.140625" style="2" customWidth="1"/>
    <col min="3339" max="3339" width="10.42578125" style="2" customWidth="1"/>
    <col min="3340" max="3340" width="8.5703125" style="2" customWidth="1"/>
    <col min="3341" max="3341" width="9.140625" style="2" customWidth="1"/>
    <col min="3342" max="3342" width="8.5703125" style="2" customWidth="1"/>
    <col min="3343" max="3343" width="10.140625" style="2" customWidth="1"/>
    <col min="3344" max="3586" width="11.140625" style="2" customWidth="1"/>
    <col min="3587" max="3587" width="27.42578125" style="2" customWidth="1"/>
    <col min="3588" max="3588" width="17.7109375" style="2" customWidth="1"/>
    <col min="3589" max="3589" width="10.85546875" style="2" customWidth="1"/>
    <col min="3590" max="3590" width="15.7109375" style="2" customWidth="1"/>
    <col min="3591" max="3591" width="38.42578125" style="2" customWidth="1"/>
    <col min="3592" max="3592" width="16.42578125" style="2" customWidth="1"/>
    <col min="3593" max="3593" width="72.42578125" style="2" customWidth="1"/>
    <col min="3594" max="3594" width="14.140625" style="2" customWidth="1"/>
    <col min="3595" max="3595" width="10.42578125" style="2" customWidth="1"/>
    <col min="3596" max="3596" width="8.5703125" style="2" customWidth="1"/>
    <col min="3597" max="3597" width="9.140625" style="2" customWidth="1"/>
    <col min="3598" max="3598" width="8.5703125" style="2" customWidth="1"/>
    <col min="3599" max="3599" width="10.140625" style="2" customWidth="1"/>
    <col min="3600" max="3842" width="11.140625" style="2" customWidth="1"/>
    <col min="3843" max="3843" width="27.42578125" style="2" customWidth="1"/>
    <col min="3844" max="3844" width="17.7109375" style="2" customWidth="1"/>
    <col min="3845" max="3845" width="10.85546875" style="2" customWidth="1"/>
    <col min="3846" max="3846" width="15.7109375" style="2" customWidth="1"/>
    <col min="3847" max="3847" width="38.42578125" style="2" customWidth="1"/>
    <col min="3848" max="3848" width="16.42578125" style="2" customWidth="1"/>
    <col min="3849" max="3849" width="72.42578125" style="2" customWidth="1"/>
    <col min="3850" max="3850" width="14.140625" style="2" customWidth="1"/>
    <col min="3851" max="3851" width="10.42578125" style="2" customWidth="1"/>
    <col min="3852" max="3852" width="8.5703125" style="2" customWidth="1"/>
    <col min="3853" max="3853" width="9.140625" style="2" customWidth="1"/>
    <col min="3854" max="3854" width="8.5703125" style="2" customWidth="1"/>
    <col min="3855" max="3855" width="10.140625" style="2" customWidth="1"/>
    <col min="3856" max="4098" width="11.140625" style="2" customWidth="1"/>
    <col min="4099" max="4099" width="27.42578125" style="2" customWidth="1"/>
    <col min="4100" max="4100" width="17.7109375" style="2" customWidth="1"/>
    <col min="4101" max="4101" width="10.85546875" style="2" customWidth="1"/>
    <col min="4102" max="4102" width="15.7109375" style="2" customWidth="1"/>
    <col min="4103" max="4103" width="38.42578125" style="2" customWidth="1"/>
    <col min="4104" max="4104" width="16.42578125" style="2" customWidth="1"/>
    <col min="4105" max="4105" width="72.42578125" style="2" customWidth="1"/>
    <col min="4106" max="4106" width="14.140625" style="2" customWidth="1"/>
    <col min="4107" max="4107" width="10.42578125" style="2" customWidth="1"/>
    <col min="4108" max="4108" width="8.5703125" style="2" customWidth="1"/>
    <col min="4109" max="4109" width="9.140625" style="2" customWidth="1"/>
    <col min="4110" max="4110" width="8.5703125" style="2" customWidth="1"/>
    <col min="4111" max="4111" width="10.140625" style="2" customWidth="1"/>
    <col min="4112" max="4354" width="11.140625" style="2" customWidth="1"/>
    <col min="4355" max="4355" width="27.42578125" style="2" customWidth="1"/>
    <col min="4356" max="4356" width="17.7109375" style="2" customWidth="1"/>
    <col min="4357" max="4357" width="10.85546875" style="2" customWidth="1"/>
    <col min="4358" max="4358" width="15.7109375" style="2" customWidth="1"/>
    <col min="4359" max="4359" width="38.42578125" style="2" customWidth="1"/>
    <col min="4360" max="4360" width="16.42578125" style="2" customWidth="1"/>
    <col min="4361" max="4361" width="72.42578125" style="2" customWidth="1"/>
    <col min="4362" max="4362" width="14.140625" style="2" customWidth="1"/>
    <col min="4363" max="4363" width="10.42578125" style="2" customWidth="1"/>
    <col min="4364" max="4364" width="8.5703125" style="2" customWidth="1"/>
    <col min="4365" max="4365" width="9.140625" style="2" customWidth="1"/>
    <col min="4366" max="4366" width="8.5703125" style="2" customWidth="1"/>
    <col min="4367" max="4367" width="10.140625" style="2" customWidth="1"/>
    <col min="4368" max="4610" width="11.140625" style="2" customWidth="1"/>
    <col min="4611" max="4611" width="27.42578125" style="2" customWidth="1"/>
    <col min="4612" max="4612" width="17.7109375" style="2" customWidth="1"/>
    <col min="4613" max="4613" width="10.85546875" style="2" customWidth="1"/>
    <col min="4614" max="4614" width="15.7109375" style="2" customWidth="1"/>
    <col min="4615" max="4615" width="38.42578125" style="2" customWidth="1"/>
    <col min="4616" max="4616" width="16.42578125" style="2" customWidth="1"/>
    <col min="4617" max="4617" width="72.42578125" style="2" customWidth="1"/>
    <col min="4618" max="4618" width="14.140625" style="2" customWidth="1"/>
    <col min="4619" max="4619" width="10.42578125" style="2" customWidth="1"/>
    <col min="4620" max="4620" width="8.5703125" style="2" customWidth="1"/>
    <col min="4621" max="4621" width="9.140625" style="2" customWidth="1"/>
    <col min="4622" max="4622" width="8.5703125" style="2" customWidth="1"/>
    <col min="4623" max="4623" width="10.140625" style="2" customWidth="1"/>
    <col min="4624" max="4866" width="11.140625" style="2" customWidth="1"/>
    <col min="4867" max="4867" width="27.42578125" style="2" customWidth="1"/>
    <col min="4868" max="4868" width="17.7109375" style="2" customWidth="1"/>
    <col min="4869" max="4869" width="10.85546875" style="2" customWidth="1"/>
    <col min="4870" max="4870" width="15.7109375" style="2" customWidth="1"/>
    <col min="4871" max="4871" width="38.42578125" style="2" customWidth="1"/>
    <col min="4872" max="4872" width="16.42578125" style="2" customWidth="1"/>
    <col min="4873" max="4873" width="72.42578125" style="2" customWidth="1"/>
    <col min="4874" max="4874" width="14.140625" style="2" customWidth="1"/>
    <col min="4875" max="4875" width="10.42578125" style="2" customWidth="1"/>
    <col min="4876" max="4876" width="8.5703125" style="2" customWidth="1"/>
    <col min="4877" max="4877" width="9.140625" style="2" customWidth="1"/>
    <col min="4878" max="4878" width="8.5703125" style="2" customWidth="1"/>
    <col min="4879" max="4879" width="10.140625" style="2" customWidth="1"/>
    <col min="4880" max="5122" width="11.140625" style="2" customWidth="1"/>
    <col min="5123" max="5123" width="27.42578125" style="2" customWidth="1"/>
    <col min="5124" max="5124" width="17.7109375" style="2" customWidth="1"/>
    <col min="5125" max="5125" width="10.85546875" style="2" customWidth="1"/>
    <col min="5126" max="5126" width="15.7109375" style="2" customWidth="1"/>
    <col min="5127" max="5127" width="38.42578125" style="2" customWidth="1"/>
    <col min="5128" max="5128" width="16.42578125" style="2" customWidth="1"/>
    <col min="5129" max="5129" width="72.42578125" style="2" customWidth="1"/>
    <col min="5130" max="5130" width="14.140625" style="2" customWidth="1"/>
    <col min="5131" max="5131" width="10.42578125" style="2" customWidth="1"/>
    <col min="5132" max="5132" width="8.5703125" style="2" customWidth="1"/>
    <col min="5133" max="5133" width="9.140625" style="2" customWidth="1"/>
    <col min="5134" max="5134" width="8.5703125" style="2" customWidth="1"/>
    <col min="5135" max="5135" width="10.140625" style="2" customWidth="1"/>
    <col min="5136" max="5378" width="11.140625" style="2" customWidth="1"/>
    <col min="5379" max="5379" width="27.42578125" style="2" customWidth="1"/>
    <col min="5380" max="5380" width="17.7109375" style="2" customWidth="1"/>
    <col min="5381" max="5381" width="10.85546875" style="2" customWidth="1"/>
    <col min="5382" max="5382" width="15.7109375" style="2" customWidth="1"/>
    <col min="5383" max="5383" width="38.42578125" style="2" customWidth="1"/>
    <col min="5384" max="5384" width="16.42578125" style="2" customWidth="1"/>
    <col min="5385" max="5385" width="72.42578125" style="2" customWidth="1"/>
    <col min="5386" max="5386" width="14.140625" style="2" customWidth="1"/>
    <col min="5387" max="5387" width="10.42578125" style="2" customWidth="1"/>
    <col min="5388" max="5388" width="8.5703125" style="2" customWidth="1"/>
    <col min="5389" max="5389" width="9.140625" style="2" customWidth="1"/>
    <col min="5390" max="5390" width="8.5703125" style="2" customWidth="1"/>
    <col min="5391" max="5391" width="10.140625" style="2" customWidth="1"/>
    <col min="5392" max="5634" width="11.140625" style="2" customWidth="1"/>
    <col min="5635" max="5635" width="27.42578125" style="2" customWidth="1"/>
    <col min="5636" max="5636" width="17.7109375" style="2" customWidth="1"/>
    <col min="5637" max="5637" width="10.85546875" style="2" customWidth="1"/>
    <col min="5638" max="5638" width="15.7109375" style="2" customWidth="1"/>
    <col min="5639" max="5639" width="38.42578125" style="2" customWidth="1"/>
    <col min="5640" max="5640" width="16.42578125" style="2" customWidth="1"/>
    <col min="5641" max="5641" width="72.42578125" style="2" customWidth="1"/>
    <col min="5642" max="5642" width="14.140625" style="2" customWidth="1"/>
    <col min="5643" max="5643" width="10.42578125" style="2" customWidth="1"/>
    <col min="5644" max="5644" width="8.5703125" style="2" customWidth="1"/>
    <col min="5645" max="5645" width="9.140625" style="2" customWidth="1"/>
    <col min="5646" max="5646" width="8.5703125" style="2" customWidth="1"/>
    <col min="5647" max="5647" width="10.140625" style="2" customWidth="1"/>
    <col min="5648" max="5890" width="11.140625" style="2" customWidth="1"/>
    <col min="5891" max="5891" width="27.42578125" style="2" customWidth="1"/>
    <col min="5892" max="5892" width="17.7109375" style="2" customWidth="1"/>
    <col min="5893" max="5893" width="10.85546875" style="2" customWidth="1"/>
    <col min="5894" max="5894" width="15.7109375" style="2" customWidth="1"/>
    <col min="5895" max="5895" width="38.42578125" style="2" customWidth="1"/>
    <col min="5896" max="5896" width="16.42578125" style="2" customWidth="1"/>
    <col min="5897" max="5897" width="72.42578125" style="2" customWidth="1"/>
    <col min="5898" max="5898" width="14.140625" style="2" customWidth="1"/>
    <col min="5899" max="5899" width="10.42578125" style="2" customWidth="1"/>
    <col min="5900" max="5900" width="8.5703125" style="2" customWidth="1"/>
    <col min="5901" max="5901" width="9.140625" style="2" customWidth="1"/>
    <col min="5902" max="5902" width="8.5703125" style="2" customWidth="1"/>
    <col min="5903" max="5903" width="10.140625" style="2" customWidth="1"/>
    <col min="5904" max="6146" width="11.140625" style="2" customWidth="1"/>
    <col min="6147" max="6147" width="27.42578125" style="2" customWidth="1"/>
    <col min="6148" max="6148" width="17.7109375" style="2" customWidth="1"/>
    <col min="6149" max="6149" width="10.85546875" style="2" customWidth="1"/>
    <col min="6150" max="6150" width="15.7109375" style="2" customWidth="1"/>
    <col min="6151" max="6151" width="38.42578125" style="2" customWidth="1"/>
    <col min="6152" max="6152" width="16.42578125" style="2" customWidth="1"/>
    <col min="6153" max="6153" width="72.42578125" style="2" customWidth="1"/>
    <col min="6154" max="6154" width="14.140625" style="2" customWidth="1"/>
    <col min="6155" max="6155" width="10.42578125" style="2" customWidth="1"/>
    <col min="6156" max="6156" width="8.5703125" style="2" customWidth="1"/>
    <col min="6157" max="6157" width="9.140625" style="2" customWidth="1"/>
    <col min="6158" max="6158" width="8.5703125" style="2" customWidth="1"/>
    <col min="6159" max="6159" width="10.140625" style="2" customWidth="1"/>
    <col min="6160" max="6402" width="11.140625" style="2" customWidth="1"/>
    <col min="6403" max="6403" width="27.42578125" style="2" customWidth="1"/>
    <col min="6404" max="6404" width="17.7109375" style="2" customWidth="1"/>
    <col min="6405" max="6405" width="10.85546875" style="2" customWidth="1"/>
    <col min="6406" max="6406" width="15.7109375" style="2" customWidth="1"/>
    <col min="6407" max="6407" width="38.42578125" style="2" customWidth="1"/>
    <col min="6408" max="6408" width="16.42578125" style="2" customWidth="1"/>
    <col min="6409" max="6409" width="72.42578125" style="2" customWidth="1"/>
    <col min="6410" max="6410" width="14.140625" style="2" customWidth="1"/>
    <col min="6411" max="6411" width="10.42578125" style="2" customWidth="1"/>
    <col min="6412" max="6412" width="8.5703125" style="2" customWidth="1"/>
    <col min="6413" max="6413" width="9.140625" style="2" customWidth="1"/>
    <col min="6414" max="6414" width="8.5703125" style="2" customWidth="1"/>
    <col min="6415" max="6415" width="10.140625" style="2" customWidth="1"/>
    <col min="6416" max="6658" width="11.140625" style="2" customWidth="1"/>
    <col min="6659" max="6659" width="27.42578125" style="2" customWidth="1"/>
    <col min="6660" max="6660" width="17.7109375" style="2" customWidth="1"/>
    <col min="6661" max="6661" width="10.85546875" style="2" customWidth="1"/>
    <col min="6662" max="6662" width="15.7109375" style="2" customWidth="1"/>
    <col min="6663" max="6663" width="38.42578125" style="2" customWidth="1"/>
    <col min="6664" max="6664" width="16.42578125" style="2" customWidth="1"/>
    <col min="6665" max="6665" width="72.42578125" style="2" customWidth="1"/>
    <col min="6666" max="6666" width="14.140625" style="2" customWidth="1"/>
    <col min="6667" max="6667" width="10.42578125" style="2" customWidth="1"/>
    <col min="6668" max="6668" width="8.5703125" style="2" customWidth="1"/>
    <col min="6669" max="6669" width="9.140625" style="2" customWidth="1"/>
    <col min="6670" max="6670" width="8.5703125" style="2" customWidth="1"/>
    <col min="6671" max="6671" width="10.140625" style="2" customWidth="1"/>
    <col min="6672" max="6914" width="11.140625" style="2" customWidth="1"/>
    <col min="6915" max="6915" width="27.42578125" style="2" customWidth="1"/>
    <col min="6916" max="6916" width="17.7109375" style="2" customWidth="1"/>
    <col min="6917" max="6917" width="10.85546875" style="2" customWidth="1"/>
    <col min="6918" max="6918" width="15.7109375" style="2" customWidth="1"/>
    <col min="6919" max="6919" width="38.42578125" style="2" customWidth="1"/>
    <col min="6920" max="6920" width="16.42578125" style="2" customWidth="1"/>
    <col min="6921" max="6921" width="72.42578125" style="2" customWidth="1"/>
    <col min="6922" max="6922" width="14.140625" style="2" customWidth="1"/>
    <col min="6923" max="6923" width="10.42578125" style="2" customWidth="1"/>
    <col min="6924" max="6924" width="8.5703125" style="2" customWidth="1"/>
    <col min="6925" max="6925" width="9.140625" style="2" customWidth="1"/>
    <col min="6926" max="6926" width="8.5703125" style="2" customWidth="1"/>
    <col min="6927" max="6927" width="10.140625" style="2" customWidth="1"/>
    <col min="6928" max="7170" width="11.140625" style="2" customWidth="1"/>
    <col min="7171" max="7171" width="27.42578125" style="2" customWidth="1"/>
    <col min="7172" max="7172" width="17.7109375" style="2" customWidth="1"/>
    <col min="7173" max="7173" width="10.85546875" style="2" customWidth="1"/>
    <col min="7174" max="7174" width="15.7109375" style="2" customWidth="1"/>
    <col min="7175" max="7175" width="38.42578125" style="2" customWidth="1"/>
    <col min="7176" max="7176" width="16.42578125" style="2" customWidth="1"/>
    <col min="7177" max="7177" width="72.42578125" style="2" customWidth="1"/>
    <col min="7178" max="7178" width="14.140625" style="2" customWidth="1"/>
    <col min="7179" max="7179" width="10.42578125" style="2" customWidth="1"/>
    <col min="7180" max="7180" width="8.5703125" style="2" customWidth="1"/>
    <col min="7181" max="7181" width="9.140625" style="2" customWidth="1"/>
    <col min="7182" max="7182" width="8.5703125" style="2" customWidth="1"/>
    <col min="7183" max="7183" width="10.140625" style="2" customWidth="1"/>
    <col min="7184" max="7426" width="11.140625" style="2" customWidth="1"/>
    <col min="7427" max="7427" width="27.42578125" style="2" customWidth="1"/>
    <col min="7428" max="7428" width="17.7109375" style="2" customWidth="1"/>
    <col min="7429" max="7429" width="10.85546875" style="2" customWidth="1"/>
    <col min="7430" max="7430" width="15.7109375" style="2" customWidth="1"/>
    <col min="7431" max="7431" width="38.42578125" style="2" customWidth="1"/>
    <col min="7432" max="7432" width="16.42578125" style="2" customWidth="1"/>
    <col min="7433" max="7433" width="72.42578125" style="2" customWidth="1"/>
    <col min="7434" max="7434" width="14.140625" style="2" customWidth="1"/>
    <col min="7435" max="7435" width="10.42578125" style="2" customWidth="1"/>
    <col min="7436" max="7436" width="8.5703125" style="2" customWidth="1"/>
    <col min="7437" max="7437" width="9.140625" style="2" customWidth="1"/>
    <col min="7438" max="7438" width="8.5703125" style="2" customWidth="1"/>
    <col min="7439" max="7439" width="10.140625" style="2" customWidth="1"/>
    <col min="7440" max="7682" width="11.140625" style="2" customWidth="1"/>
    <col min="7683" max="7683" width="27.42578125" style="2" customWidth="1"/>
    <col min="7684" max="7684" width="17.7109375" style="2" customWidth="1"/>
    <col min="7685" max="7685" width="10.85546875" style="2" customWidth="1"/>
    <col min="7686" max="7686" width="15.7109375" style="2" customWidth="1"/>
    <col min="7687" max="7687" width="38.42578125" style="2" customWidth="1"/>
    <col min="7688" max="7688" width="16.42578125" style="2" customWidth="1"/>
    <col min="7689" max="7689" width="72.42578125" style="2" customWidth="1"/>
    <col min="7690" max="7690" width="14.140625" style="2" customWidth="1"/>
    <col min="7691" max="7691" width="10.42578125" style="2" customWidth="1"/>
    <col min="7692" max="7692" width="8.5703125" style="2" customWidth="1"/>
    <col min="7693" max="7693" width="9.140625" style="2" customWidth="1"/>
    <col min="7694" max="7694" width="8.5703125" style="2" customWidth="1"/>
    <col min="7695" max="7695" width="10.140625" style="2" customWidth="1"/>
    <col min="7696" max="7938" width="11.140625" style="2" customWidth="1"/>
    <col min="7939" max="7939" width="27.42578125" style="2" customWidth="1"/>
    <col min="7940" max="7940" width="17.7109375" style="2" customWidth="1"/>
    <col min="7941" max="7941" width="10.85546875" style="2" customWidth="1"/>
    <col min="7942" max="7942" width="15.7109375" style="2" customWidth="1"/>
    <col min="7943" max="7943" width="38.42578125" style="2" customWidth="1"/>
    <col min="7944" max="7944" width="16.42578125" style="2" customWidth="1"/>
    <col min="7945" max="7945" width="72.42578125" style="2" customWidth="1"/>
    <col min="7946" max="7946" width="14.140625" style="2" customWidth="1"/>
    <col min="7947" max="7947" width="10.42578125" style="2" customWidth="1"/>
    <col min="7948" max="7948" width="8.5703125" style="2" customWidth="1"/>
    <col min="7949" max="7949" width="9.140625" style="2" customWidth="1"/>
    <col min="7950" max="7950" width="8.5703125" style="2" customWidth="1"/>
    <col min="7951" max="7951" width="10.140625" style="2" customWidth="1"/>
    <col min="7952" max="8194" width="11.140625" style="2" customWidth="1"/>
    <col min="8195" max="8195" width="27.42578125" style="2" customWidth="1"/>
    <col min="8196" max="8196" width="17.7109375" style="2" customWidth="1"/>
    <col min="8197" max="8197" width="10.85546875" style="2" customWidth="1"/>
    <col min="8198" max="8198" width="15.7109375" style="2" customWidth="1"/>
    <col min="8199" max="8199" width="38.42578125" style="2" customWidth="1"/>
    <col min="8200" max="8200" width="16.42578125" style="2" customWidth="1"/>
    <col min="8201" max="8201" width="72.42578125" style="2" customWidth="1"/>
    <col min="8202" max="8202" width="14.140625" style="2" customWidth="1"/>
    <col min="8203" max="8203" width="10.42578125" style="2" customWidth="1"/>
    <col min="8204" max="8204" width="8.5703125" style="2" customWidth="1"/>
    <col min="8205" max="8205" width="9.140625" style="2" customWidth="1"/>
    <col min="8206" max="8206" width="8.5703125" style="2" customWidth="1"/>
    <col min="8207" max="8207" width="10.140625" style="2" customWidth="1"/>
    <col min="8208" max="8450" width="11.140625" style="2" customWidth="1"/>
    <col min="8451" max="8451" width="27.42578125" style="2" customWidth="1"/>
    <col min="8452" max="8452" width="17.7109375" style="2" customWidth="1"/>
    <col min="8453" max="8453" width="10.85546875" style="2" customWidth="1"/>
    <col min="8454" max="8454" width="15.7109375" style="2" customWidth="1"/>
    <col min="8455" max="8455" width="38.42578125" style="2" customWidth="1"/>
    <col min="8456" max="8456" width="16.42578125" style="2" customWidth="1"/>
    <col min="8457" max="8457" width="72.42578125" style="2" customWidth="1"/>
    <col min="8458" max="8458" width="14.140625" style="2" customWidth="1"/>
    <col min="8459" max="8459" width="10.42578125" style="2" customWidth="1"/>
    <col min="8460" max="8460" width="8.5703125" style="2" customWidth="1"/>
    <col min="8461" max="8461" width="9.140625" style="2" customWidth="1"/>
    <col min="8462" max="8462" width="8.5703125" style="2" customWidth="1"/>
    <col min="8463" max="8463" width="10.140625" style="2" customWidth="1"/>
    <col min="8464" max="8706" width="11.140625" style="2" customWidth="1"/>
    <col min="8707" max="8707" width="27.42578125" style="2" customWidth="1"/>
    <col min="8708" max="8708" width="17.7109375" style="2" customWidth="1"/>
    <col min="8709" max="8709" width="10.85546875" style="2" customWidth="1"/>
    <col min="8710" max="8710" width="15.7109375" style="2" customWidth="1"/>
    <col min="8711" max="8711" width="38.42578125" style="2" customWidth="1"/>
    <col min="8712" max="8712" width="16.42578125" style="2" customWidth="1"/>
    <col min="8713" max="8713" width="72.42578125" style="2" customWidth="1"/>
    <col min="8714" max="8714" width="14.140625" style="2" customWidth="1"/>
    <col min="8715" max="8715" width="10.42578125" style="2" customWidth="1"/>
    <col min="8716" max="8716" width="8.5703125" style="2" customWidth="1"/>
    <col min="8717" max="8717" width="9.140625" style="2" customWidth="1"/>
    <col min="8718" max="8718" width="8.5703125" style="2" customWidth="1"/>
    <col min="8719" max="8719" width="10.140625" style="2" customWidth="1"/>
    <col min="8720" max="8962" width="11.140625" style="2" customWidth="1"/>
    <col min="8963" max="8963" width="27.42578125" style="2" customWidth="1"/>
    <col min="8964" max="8964" width="17.7109375" style="2" customWidth="1"/>
    <col min="8965" max="8965" width="10.85546875" style="2" customWidth="1"/>
    <col min="8966" max="8966" width="15.7109375" style="2" customWidth="1"/>
    <col min="8967" max="8967" width="38.42578125" style="2" customWidth="1"/>
    <col min="8968" max="8968" width="16.42578125" style="2" customWidth="1"/>
    <col min="8969" max="8969" width="72.42578125" style="2" customWidth="1"/>
    <col min="8970" max="8970" width="14.140625" style="2" customWidth="1"/>
    <col min="8971" max="8971" width="10.42578125" style="2" customWidth="1"/>
    <col min="8972" max="8972" width="8.5703125" style="2" customWidth="1"/>
    <col min="8973" max="8973" width="9.140625" style="2" customWidth="1"/>
    <col min="8974" max="8974" width="8.5703125" style="2" customWidth="1"/>
    <col min="8975" max="8975" width="10.140625" style="2" customWidth="1"/>
    <col min="8976" max="9218" width="11.140625" style="2" customWidth="1"/>
    <col min="9219" max="9219" width="27.42578125" style="2" customWidth="1"/>
    <col min="9220" max="9220" width="17.7109375" style="2" customWidth="1"/>
    <col min="9221" max="9221" width="10.85546875" style="2" customWidth="1"/>
    <col min="9222" max="9222" width="15.7109375" style="2" customWidth="1"/>
    <col min="9223" max="9223" width="38.42578125" style="2" customWidth="1"/>
    <col min="9224" max="9224" width="16.42578125" style="2" customWidth="1"/>
    <col min="9225" max="9225" width="72.42578125" style="2" customWidth="1"/>
    <col min="9226" max="9226" width="14.140625" style="2" customWidth="1"/>
    <col min="9227" max="9227" width="10.42578125" style="2" customWidth="1"/>
    <col min="9228" max="9228" width="8.5703125" style="2" customWidth="1"/>
    <col min="9229" max="9229" width="9.140625" style="2" customWidth="1"/>
    <col min="9230" max="9230" width="8.5703125" style="2" customWidth="1"/>
    <col min="9231" max="9231" width="10.140625" style="2" customWidth="1"/>
    <col min="9232" max="9474" width="11.140625" style="2" customWidth="1"/>
    <col min="9475" max="9475" width="27.42578125" style="2" customWidth="1"/>
    <col min="9476" max="9476" width="17.7109375" style="2" customWidth="1"/>
    <col min="9477" max="9477" width="10.85546875" style="2" customWidth="1"/>
    <col min="9478" max="9478" width="15.7109375" style="2" customWidth="1"/>
    <col min="9479" max="9479" width="38.42578125" style="2" customWidth="1"/>
    <col min="9480" max="9480" width="16.42578125" style="2" customWidth="1"/>
    <col min="9481" max="9481" width="72.42578125" style="2" customWidth="1"/>
    <col min="9482" max="9482" width="14.140625" style="2" customWidth="1"/>
    <col min="9483" max="9483" width="10.42578125" style="2" customWidth="1"/>
    <col min="9484" max="9484" width="8.5703125" style="2" customWidth="1"/>
    <col min="9485" max="9485" width="9.140625" style="2" customWidth="1"/>
    <col min="9486" max="9486" width="8.5703125" style="2" customWidth="1"/>
    <col min="9487" max="9487" width="10.140625" style="2" customWidth="1"/>
    <col min="9488" max="9730" width="11.140625" style="2" customWidth="1"/>
    <col min="9731" max="9731" width="27.42578125" style="2" customWidth="1"/>
    <col min="9732" max="9732" width="17.7109375" style="2" customWidth="1"/>
    <col min="9733" max="9733" width="10.85546875" style="2" customWidth="1"/>
    <col min="9734" max="9734" width="15.7109375" style="2" customWidth="1"/>
    <col min="9735" max="9735" width="38.42578125" style="2" customWidth="1"/>
    <col min="9736" max="9736" width="16.42578125" style="2" customWidth="1"/>
    <col min="9737" max="9737" width="72.42578125" style="2" customWidth="1"/>
    <col min="9738" max="9738" width="14.140625" style="2" customWidth="1"/>
    <col min="9739" max="9739" width="10.42578125" style="2" customWidth="1"/>
    <col min="9740" max="9740" width="8.5703125" style="2" customWidth="1"/>
    <col min="9741" max="9741" width="9.140625" style="2" customWidth="1"/>
    <col min="9742" max="9742" width="8.5703125" style="2" customWidth="1"/>
    <col min="9743" max="9743" width="10.140625" style="2" customWidth="1"/>
    <col min="9744" max="9986" width="11.140625" style="2" customWidth="1"/>
    <col min="9987" max="9987" width="27.42578125" style="2" customWidth="1"/>
    <col min="9988" max="9988" width="17.7109375" style="2" customWidth="1"/>
    <col min="9989" max="9989" width="10.85546875" style="2" customWidth="1"/>
    <col min="9990" max="9990" width="15.7109375" style="2" customWidth="1"/>
    <col min="9991" max="9991" width="38.42578125" style="2" customWidth="1"/>
    <col min="9992" max="9992" width="16.42578125" style="2" customWidth="1"/>
    <col min="9993" max="9993" width="72.42578125" style="2" customWidth="1"/>
    <col min="9994" max="9994" width="14.140625" style="2" customWidth="1"/>
    <col min="9995" max="9995" width="10.42578125" style="2" customWidth="1"/>
    <col min="9996" max="9996" width="8.5703125" style="2" customWidth="1"/>
    <col min="9997" max="9997" width="9.140625" style="2" customWidth="1"/>
    <col min="9998" max="9998" width="8.5703125" style="2" customWidth="1"/>
    <col min="9999" max="9999" width="10.140625" style="2" customWidth="1"/>
    <col min="10000" max="10242" width="11.140625" style="2" customWidth="1"/>
    <col min="10243" max="10243" width="27.42578125" style="2" customWidth="1"/>
    <col min="10244" max="10244" width="17.7109375" style="2" customWidth="1"/>
    <col min="10245" max="10245" width="10.85546875" style="2" customWidth="1"/>
    <col min="10246" max="10246" width="15.7109375" style="2" customWidth="1"/>
    <col min="10247" max="10247" width="38.42578125" style="2" customWidth="1"/>
    <col min="10248" max="10248" width="16.42578125" style="2" customWidth="1"/>
    <col min="10249" max="10249" width="72.42578125" style="2" customWidth="1"/>
    <col min="10250" max="10250" width="14.140625" style="2" customWidth="1"/>
    <col min="10251" max="10251" width="10.42578125" style="2" customWidth="1"/>
    <col min="10252" max="10252" width="8.5703125" style="2" customWidth="1"/>
    <col min="10253" max="10253" width="9.140625" style="2" customWidth="1"/>
    <col min="10254" max="10254" width="8.5703125" style="2" customWidth="1"/>
    <col min="10255" max="10255" width="10.140625" style="2" customWidth="1"/>
    <col min="10256" max="10498" width="11.140625" style="2" customWidth="1"/>
    <col min="10499" max="10499" width="27.42578125" style="2" customWidth="1"/>
    <col min="10500" max="10500" width="17.7109375" style="2" customWidth="1"/>
    <col min="10501" max="10501" width="10.85546875" style="2" customWidth="1"/>
    <col min="10502" max="10502" width="15.7109375" style="2" customWidth="1"/>
    <col min="10503" max="10503" width="38.42578125" style="2" customWidth="1"/>
    <col min="10504" max="10504" width="16.42578125" style="2" customWidth="1"/>
    <col min="10505" max="10505" width="72.42578125" style="2" customWidth="1"/>
    <col min="10506" max="10506" width="14.140625" style="2" customWidth="1"/>
    <col min="10507" max="10507" width="10.42578125" style="2" customWidth="1"/>
    <col min="10508" max="10508" width="8.5703125" style="2" customWidth="1"/>
    <col min="10509" max="10509" width="9.140625" style="2" customWidth="1"/>
    <col min="10510" max="10510" width="8.5703125" style="2" customWidth="1"/>
    <col min="10511" max="10511" width="10.140625" style="2" customWidth="1"/>
    <col min="10512" max="10754" width="11.140625" style="2" customWidth="1"/>
    <col min="10755" max="10755" width="27.42578125" style="2" customWidth="1"/>
    <col min="10756" max="10756" width="17.7109375" style="2" customWidth="1"/>
    <col min="10757" max="10757" width="10.85546875" style="2" customWidth="1"/>
    <col min="10758" max="10758" width="15.7109375" style="2" customWidth="1"/>
    <col min="10759" max="10759" width="38.42578125" style="2" customWidth="1"/>
    <col min="10760" max="10760" width="16.42578125" style="2" customWidth="1"/>
    <col min="10761" max="10761" width="72.42578125" style="2" customWidth="1"/>
    <col min="10762" max="10762" width="14.140625" style="2" customWidth="1"/>
    <col min="10763" max="10763" width="10.42578125" style="2" customWidth="1"/>
    <col min="10764" max="10764" width="8.5703125" style="2" customWidth="1"/>
    <col min="10765" max="10765" width="9.140625" style="2" customWidth="1"/>
    <col min="10766" max="10766" width="8.5703125" style="2" customWidth="1"/>
    <col min="10767" max="10767" width="10.140625" style="2" customWidth="1"/>
    <col min="10768" max="11010" width="11.140625" style="2" customWidth="1"/>
    <col min="11011" max="11011" width="27.42578125" style="2" customWidth="1"/>
    <col min="11012" max="11012" width="17.7109375" style="2" customWidth="1"/>
    <col min="11013" max="11013" width="10.85546875" style="2" customWidth="1"/>
    <col min="11014" max="11014" width="15.7109375" style="2" customWidth="1"/>
    <col min="11015" max="11015" width="38.42578125" style="2" customWidth="1"/>
    <col min="11016" max="11016" width="16.42578125" style="2" customWidth="1"/>
    <col min="11017" max="11017" width="72.42578125" style="2" customWidth="1"/>
    <col min="11018" max="11018" width="14.140625" style="2" customWidth="1"/>
    <col min="11019" max="11019" width="10.42578125" style="2" customWidth="1"/>
    <col min="11020" max="11020" width="8.5703125" style="2" customWidth="1"/>
    <col min="11021" max="11021" width="9.140625" style="2" customWidth="1"/>
    <col min="11022" max="11022" width="8.5703125" style="2" customWidth="1"/>
    <col min="11023" max="11023" width="10.140625" style="2" customWidth="1"/>
    <col min="11024" max="11266" width="11.140625" style="2" customWidth="1"/>
    <col min="11267" max="11267" width="27.42578125" style="2" customWidth="1"/>
    <col min="11268" max="11268" width="17.7109375" style="2" customWidth="1"/>
    <col min="11269" max="11269" width="10.85546875" style="2" customWidth="1"/>
    <col min="11270" max="11270" width="15.7109375" style="2" customWidth="1"/>
    <col min="11271" max="11271" width="38.42578125" style="2" customWidth="1"/>
    <col min="11272" max="11272" width="16.42578125" style="2" customWidth="1"/>
    <col min="11273" max="11273" width="72.42578125" style="2" customWidth="1"/>
    <col min="11274" max="11274" width="14.140625" style="2" customWidth="1"/>
    <col min="11275" max="11275" width="10.42578125" style="2" customWidth="1"/>
    <col min="11276" max="11276" width="8.5703125" style="2" customWidth="1"/>
    <col min="11277" max="11277" width="9.140625" style="2" customWidth="1"/>
    <col min="11278" max="11278" width="8.5703125" style="2" customWidth="1"/>
    <col min="11279" max="11279" width="10.140625" style="2" customWidth="1"/>
    <col min="11280" max="11522" width="11.140625" style="2" customWidth="1"/>
    <col min="11523" max="11523" width="27.42578125" style="2" customWidth="1"/>
    <col min="11524" max="11524" width="17.7109375" style="2" customWidth="1"/>
    <col min="11525" max="11525" width="10.85546875" style="2" customWidth="1"/>
    <col min="11526" max="11526" width="15.7109375" style="2" customWidth="1"/>
    <col min="11527" max="11527" width="38.42578125" style="2" customWidth="1"/>
    <col min="11528" max="11528" width="16.42578125" style="2" customWidth="1"/>
    <col min="11529" max="11529" width="72.42578125" style="2" customWidth="1"/>
    <col min="11530" max="11530" width="14.140625" style="2" customWidth="1"/>
    <col min="11531" max="11531" width="10.42578125" style="2" customWidth="1"/>
    <col min="11532" max="11532" width="8.5703125" style="2" customWidth="1"/>
    <col min="11533" max="11533" width="9.140625" style="2" customWidth="1"/>
    <col min="11534" max="11534" width="8.5703125" style="2" customWidth="1"/>
    <col min="11535" max="11535" width="10.140625" style="2" customWidth="1"/>
    <col min="11536" max="11778" width="11.140625" style="2" customWidth="1"/>
    <col min="11779" max="11779" width="27.42578125" style="2" customWidth="1"/>
    <col min="11780" max="11780" width="17.7109375" style="2" customWidth="1"/>
    <col min="11781" max="11781" width="10.85546875" style="2" customWidth="1"/>
    <col min="11782" max="11782" width="15.7109375" style="2" customWidth="1"/>
    <col min="11783" max="11783" width="38.42578125" style="2" customWidth="1"/>
    <col min="11784" max="11784" width="16.42578125" style="2" customWidth="1"/>
    <col min="11785" max="11785" width="72.42578125" style="2" customWidth="1"/>
    <col min="11786" max="11786" width="14.140625" style="2" customWidth="1"/>
    <col min="11787" max="11787" width="10.42578125" style="2" customWidth="1"/>
    <col min="11788" max="11788" width="8.5703125" style="2" customWidth="1"/>
    <col min="11789" max="11789" width="9.140625" style="2" customWidth="1"/>
    <col min="11790" max="11790" width="8.5703125" style="2" customWidth="1"/>
    <col min="11791" max="11791" width="10.140625" style="2" customWidth="1"/>
    <col min="11792" max="12034" width="11.140625" style="2" customWidth="1"/>
    <col min="12035" max="12035" width="27.42578125" style="2" customWidth="1"/>
    <col min="12036" max="12036" width="17.7109375" style="2" customWidth="1"/>
    <col min="12037" max="12037" width="10.85546875" style="2" customWidth="1"/>
    <col min="12038" max="12038" width="15.7109375" style="2" customWidth="1"/>
    <col min="12039" max="12039" width="38.42578125" style="2" customWidth="1"/>
    <col min="12040" max="12040" width="16.42578125" style="2" customWidth="1"/>
    <col min="12041" max="12041" width="72.42578125" style="2" customWidth="1"/>
    <col min="12042" max="12042" width="14.140625" style="2" customWidth="1"/>
    <col min="12043" max="12043" width="10.42578125" style="2" customWidth="1"/>
    <col min="12044" max="12044" width="8.5703125" style="2" customWidth="1"/>
    <col min="12045" max="12045" width="9.140625" style="2" customWidth="1"/>
    <col min="12046" max="12046" width="8.5703125" style="2" customWidth="1"/>
    <col min="12047" max="12047" width="10.140625" style="2" customWidth="1"/>
    <col min="12048" max="12290" width="11.140625" style="2" customWidth="1"/>
    <col min="12291" max="12291" width="27.42578125" style="2" customWidth="1"/>
    <col min="12292" max="12292" width="17.7109375" style="2" customWidth="1"/>
    <col min="12293" max="12293" width="10.85546875" style="2" customWidth="1"/>
    <col min="12294" max="12294" width="15.7109375" style="2" customWidth="1"/>
    <col min="12295" max="12295" width="38.42578125" style="2" customWidth="1"/>
    <col min="12296" max="12296" width="16.42578125" style="2" customWidth="1"/>
    <col min="12297" max="12297" width="72.42578125" style="2" customWidth="1"/>
    <col min="12298" max="12298" width="14.140625" style="2" customWidth="1"/>
    <col min="12299" max="12299" width="10.42578125" style="2" customWidth="1"/>
    <col min="12300" max="12300" width="8.5703125" style="2" customWidth="1"/>
    <col min="12301" max="12301" width="9.140625" style="2" customWidth="1"/>
    <col min="12302" max="12302" width="8.5703125" style="2" customWidth="1"/>
    <col min="12303" max="12303" width="10.140625" style="2" customWidth="1"/>
    <col min="12304" max="12546" width="11.140625" style="2" customWidth="1"/>
    <col min="12547" max="12547" width="27.42578125" style="2" customWidth="1"/>
    <col min="12548" max="12548" width="17.7109375" style="2" customWidth="1"/>
    <col min="12549" max="12549" width="10.85546875" style="2" customWidth="1"/>
    <col min="12550" max="12550" width="15.7109375" style="2" customWidth="1"/>
    <col min="12551" max="12551" width="38.42578125" style="2" customWidth="1"/>
    <col min="12552" max="12552" width="16.42578125" style="2" customWidth="1"/>
    <col min="12553" max="12553" width="72.42578125" style="2" customWidth="1"/>
    <col min="12554" max="12554" width="14.140625" style="2" customWidth="1"/>
    <col min="12555" max="12555" width="10.42578125" style="2" customWidth="1"/>
    <col min="12556" max="12556" width="8.5703125" style="2" customWidth="1"/>
    <col min="12557" max="12557" width="9.140625" style="2" customWidth="1"/>
    <col min="12558" max="12558" width="8.5703125" style="2" customWidth="1"/>
    <col min="12559" max="12559" width="10.140625" style="2" customWidth="1"/>
    <col min="12560" max="12802" width="11.140625" style="2" customWidth="1"/>
    <col min="12803" max="12803" width="27.42578125" style="2" customWidth="1"/>
    <col min="12804" max="12804" width="17.7109375" style="2" customWidth="1"/>
    <col min="12805" max="12805" width="10.85546875" style="2" customWidth="1"/>
    <col min="12806" max="12806" width="15.7109375" style="2" customWidth="1"/>
    <col min="12807" max="12807" width="38.42578125" style="2" customWidth="1"/>
    <col min="12808" max="12808" width="16.42578125" style="2" customWidth="1"/>
    <col min="12809" max="12809" width="72.42578125" style="2" customWidth="1"/>
    <col min="12810" max="12810" width="14.140625" style="2" customWidth="1"/>
    <col min="12811" max="12811" width="10.42578125" style="2" customWidth="1"/>
    <col min="12812" max="12812" width="8.5703125" style="2" customWidth="1"/>
    <col min="12813" max="12813" width="9.140625" style="2" customWidth="1"/>
    <col min="12814" max="12814" width="8.5703125" style="2" customWidth="1"/>
    <col min="12815" max="12815" width="10.140625" style="2" customWidth="1"/>
    <col min="12816" max="13058" width="11.140625" style="2" customWidth="1"/>
    <col min="13059" max="13059" width="27.42578125" style="2" customWidth="1"/>
    <col min="13060" max="13060" width="17.7109375" style="2" customWidth="1"/>
    <col min="13061" max="13061" width="10.85546875" style="2" customWidth="1"/>
    <col min="13062" max="13062" width="15.7109375" style="2" customWidth="1"/>
    <col min="13063" max="13063" width="38.42578125" style="2" customWidth="1"/>
    <col min="13064" max="13064" width="16.42578125" style="2" customWidth="1"/>
    <col min="13065" max="13065" width="72.42578125" style="2" customWidth="1"/>
    <col min="13066" max="13066" width="14.140625" style="2" customWidth="1"/>
    <col min="13067" max="13067" width="10.42578125" style="2" customWidth="1"/>
    <col min="13068" max="13068" width="8.5703125" style="2" customWidth="1"/>
    <col min="13069" max="13069" width="9.140625" style="2" customWidth="1"/>
    <col min="13070" max="13070" width="8.5703125" style="2" customWidth="1"/>
    <col min="13071" max="13071" width="10.140625" style="2" customWidth="1"/>
    <col min="13072" max="13314" width="11.140625" style="2" customWidth="1"/>
    <col min="13315" max="13315" width="27.42578125" style="2" customWidth="1"/>
    <col min="13316" max="13316" width="17.7109375" style="2" customWidth="1"/>
    <col min="13317" max="13317" width="10.85546875" style="2" customWidth="1"/>
    <col min="13318" max="13318" width="15.7109375" style="2" customWidth="1"/>
    <col min="13319" max="13319" width="38.42578125" style="2" customWidth="1"/>
    <col min="13320" max="13320" width="16.42578125" style="2" customWidth="1"/>
    <col min="13321" max="13321" width="72.42578125" style="2" customWidth="1"/>
    <col min="13322" max="13322" width="14.140625" style="2" customWidth="1"/>
    <col min="13323" max="13323" width="10.42578125" style="2" customWidth="1"/>
    <col min="13324" max="13324" width="8.5703125" style="2" customWidth="1"/>
    <col min="13325" max="13325" width="9.140625" style="2" customWidth="1"/>
    <col min="13326" max="13326" width="8.5703125" style="2" customWidth="1"/>
    <col min="13327" max="13327" width="10.140625" style="2" customWidth="1"/>
    <col min="13328" max="13570" width="11.140625" style="2" customWidth="1"/>
    <col min="13571" max="13571" width="27.42578125" style="2" customWidth="1"/>
    <col min="13572" max="13572" width="17.7109375" style="2" customWidth="1"/>
    <col min="13573" max="13573" width="10.85546875" style="2" customWidth="1"/>
    <col min="13574" max="13574" width="15.7109375" style="2" customWidth="1"/>
    <col min="13575" max="13575" width="38.42578125" style="2" customWidth="1"/>
    <col min="13576" max="13576" width="16.42578125" style="2" customWidth="1"/>
    <col min="13577" max="13577" width="72.42578125" style="2" customWidth="1"/>
    <col min="13578" max="13578" width="14.140625" style="2" customWidth="1"/>
    <col min="13579" max="13579" width="10.42578125" style="2" customWidth="1"/>
    <col min="13580" max="13580" width="8.5703125" style="2" customWidth="1"/>
    <col min="13581" max="13581" width="9.140625" style="2" customWidth="1"/>
    <col min="13582" max="13582" width="8.5703125" style="2" customWidth="1"/>
    <col min="13583" max="13583" width="10.140625" style="2" customWidth="1"/>
    <col min="13584" max="13826" width="11.140625" style="2" customWidth="1"/>
    <col min="13827" max="13827" width="27.42578125" style="2" customWidth="1"/>
    <col min="13828" max="13828" width="17.7109375" style="2" customWidth="1"/>
    <col min="13829" max="13829" width="10.85546875" style="2" customWidth="1"/>
    <col min="13830" max="13830" width="15.7109375" style="2" customWidth="1"/>
    <col min="13831" max="13831" width="38.42578125" style="2" customWidth="1"/>
    <col min="13832" max="13832" width="16.42578125" style="2" customWidth="1"/>
    <col min="13833" max="13833" width="72.42578125" style="2" customWidth="1"/>
    <col min="13834" max="13834" width="14.140625" style="2" customWidth="1"/>
    <col min="13835" max="13835" width="10.42578125" style="2" customWidth="1"/>
    <col min="13836" max="13836" width="8.5703125" style="2" customWidth="1"/>
    <col min="13837" max="13837" width="9.140625" style="2" customWidth="1"/>
    <col min="13838" max="13838" width="8.5703125" style="2" customWidth="1"/>
    <col min="13839" max="13839" width="10.140625" style="2" customWidth="1"/>
    <col min="13840" max="14082" width="11.140625" style="2" customWidth="1"/>
    <col min="14083" max="14083" width="27.42578125" style="2" customWidth="1"/>
    <col min="14084" max="14084" width="17.7109375" style="2" customWidth="1"/>
    <col min="14085" max="14085" width="10.85546875" style="2" customWidth="1"/>
    <col min="14086" max="14086" width="15.7109375" style="2" customWidth="1"/>
    <col min="14087" max="14087" width="38.42578125" style="2" customWidth="1"/>
    <col min="14088" max="14088" width="16.42578125" style="2" customWidth="1"/>
    <col min="14089" max="14089" width="72.42578125" style="2" customWidth="1"/>
    <col min="14090" max="14090" width="14.140625" style="2" customWidth="1"/>
    <col min="14091" max="14091" width="10.42578125" style="2" customWidth="1"/>
    <col min="14092" max="14092" width="8.5703125" style="2" customWidth="1"/>
    <col min="14093" max="14093" width="9.140625" style="2" customWidth="1"/>
    <col min="14094" max="14094" width="8.5703125" style="2" customWidth="1"/>
    <col min="14095" max="14095" width="10.140625" style="2" customWidth="1"/>
    <col min="14096" max="14338" width="11.140625" style="2" customWidth="1"/>
    <col min="14339" max="14339" width="27.42578125" style="2" customWidth="1"/>
    <col min="14340" max="14340" width="17.7109375" style="2" customWidth="1"/>
    <col min="14341" max="14341" width="10.85546875" style="2" customWidth="1"/>
    <col min="14342" max="14342" width="15.7109375" style="2" customWidth="1"/>
    <col min="14343" max="14343" width="38.42578125" style="2" customWidth="1"/>
    <col min="14344" max="14344" width="16.42578125" style="2" customWidth="1"/>
    <col min="14345" max="14345" width="72.42578125" style="2" customWidth="1"/>
    <col min="14346" max="14346" width="14.140625" style="2" customWidth="1"/>
    <col min="14347" max="14347" width="10.42578125" style="2" customWidth="1"/>
    <col min="14348" max="14348" width="8.5703125" style="2" customWidth="1"/>
    <col min="14349" max="14349" width="9.140625" style="2" customWidth="1"/>
    <col min="14350" max="14350" width="8.5703125" style="2" customWidth="1"/>
    <col min="14351" max="14351" width="10.140625" style="2" customWidth="1"/>
    <col min="14352" max="14594" width="11.140625" style="2" customWidth="1"/>
    <col min="14595" max="14595" width="27.42578125" style="2" customWidth="1"/>
    <col min="14596" max="14596" width="17.7109375" style="2" customWidth="1"/>
    <col min="14597" max="14597" width="10.85546875" style="2" customWidth="1"/>
    <col min="14598" max="14598" width="15.7109375" style="2" customWidth="1"/>
    <col min="14599" max="14599" width="38.42578125" style="2" customWidth="1"/>
    <col min="14600" max="14600" width="16.42578125" style="2" customWidth="1"/>
    <col min="14601" max="14601" width="72.42578125" style="2" customWidth="1"/>
    <col min="14602" max="14602" width="14.140625" style="2" customWidth="1"/>
    <col min="14603" max="14603" width="10.42578125" style="2" customWidth="1"/>
    <col min="14604" max="14604" width="8.5703125" style="2" customWidth="1"/>
    <col min="14605" max="14605" width="9.140625" style="2" customWidth="1"/>
    <col min="14606" max="14606" width="8.5703125" style="2" customWidth="1"/>
    <col min="14607" max="14607" width="10.140625" style="2" customWidth="1"/>
    <col min="14608" max="14850" width="11.140625" style="2" customWidth="1"/>
    <col min="14851" max="14851" width="27.42578125" style="2" customWidth="1"/>
    <col min="14852" max="14852" width="17.7109375" style="2" customWidth="1"/>
    <col min="14853" max="14853" width="10.85546875" style="2" customWidth="1"/>
    <col min="14854" max="14854" width="15.7109375" style="2" customWidth="1"/>
    <col min="14855" max="14855" width="38.42578125" style="2" customWidth="1"/>
    <col min="14856" max="14856" width="16.42578125" style="2" customWidth="1"/>
    <col min="14857" max="14857" width="72.42578125" style="2" customWidth="1"/>
    <col min="14858" max="14858" width="14.140625" style="2" customWidth="1"/>
    <col min="14859" max="14859" width="10.42578125" style="2" customWidth="1"/>
    <col min="14860" max="14860" width="8.5703125" style="2" customWidth="1"/>
    <col min="14861" max="14861" width="9.140625" style="2" customWidth="1"/>
    <col min="14862" max="14862" width="8.5703125" style="2" customWidth="1"/>
    <col min="14863" max="14863" width="10.140625" style="2" customWidth="1"/>
    <col min="14864" max="15106" width="11.140625" style="2" customWidth="1"/>
    <col min="15107" max="15107" width="27.42578125" style="2" customWidth="1"/>
    <col min="15108" max="15108" width="17.7109375" style="2" customWidth="1"/>
    <col min="15109" max="15109" width="10.85546875" style="2" customWidth="1"/>
    <col min="15110" max="15110" width="15.7109375" style="2" customWidth="1"/>
    <col min="15111" max="15111" width="38.42578125" style="2" customWidth="1"/>
    <col min="15112" max="15112" width="16.42578125" style="2" customWidth="1"/>
    <col min="15113" max="15113" width="72.42578125" style="2" customWidth="1"/>
    <col min="15114" max="15114" width="14.140625" style="2" customWidth="1"/>
    <col min="15115" max="15115" width="10.42578125" style="2" customWidth="1"/>
    <col min="15116" max="15116" width="8.5703125" style="2" customWidth="1"/>
    <col min="15117" max="15117" width="9.140625" style="2" customWidth="1"/>
    <col min="15118" max="15118" width="8.5703125" style="2" customWidth="1"/>
    <col min="15119" max="15119" width="10.140625" style="2" customWidth="1"/>
    <col min="15120" max="15362" width="11.140625" style="2" customWidth="1"/>
    <col min="15363" max="15363" width="27.42578125" style="2" customWidth="1"/>
    <col min="15364" max="15364" width="17.7109375" style="2" customWidth="1"/>
    <col min="15365" max="15365" width="10.85546875" style="2" customWidth="1"/>
    <col min="15366" max="15366" width="15.7109375" style="2" customWidth="1"/>
    <col min="15367" max="15367" width="38.42578125" style="2" customWidth="1"/>
    <col min="15368" max="15368" width="16.42578125" style="2" customWidth="1"/>
    <col min="15369" max="15369" width="72.42578125" style="2" customWidth="1"/>
    <col min="15370" max="15370" width="14.140625" style="2" customWidth="1"/>
    <col min="15371" max="15371" width="10.42578125" style="2" customWidth="1"/>
    <col min="15372" max="15372" width="8.5703125" style="2" customWidth="1"/>
    <col min="15373" max="15373" width="9.140625" style="2" customWidth="1"/>
    <col min="15374" max="15374" width="8.5703125" style="2" customWidth="1"/>
    <col min="15375" max="15375" width="10.140625" style="2" customWidth="1"/>
    <col min="15376" max="15618" width="11.140625" style="2" customWidth="1"/>
    <col min="15619" max="15619" width="27.42578125" style="2" customWidth="1"/>
    <col min="15620" max="15620" width="17.7109375" style="2" customWidth="1"/>
    <col min="15621" max="15621" width="10.85546875" style="2" customWidth="1"/>
    <col min="15622" max="15622" width="15.7109375" style="2" customWidth="1"/>
    <col min="15623" max="15623" width="38.42578125" style="2" customWidth="1"/>
    <col min="15624" max="15624" width="16.42578125" style="2" customWidth="1"/>
    <col min="15625" max="15625" width="72.42578125" style="2" customWidth="1"/>
    <col min="15626" max="15626" width="14.140625" style="2" customWidth="1"/>
    <col min="15627" max="15627" width="10.42578125" style="2" customWidth="1"/>
    <col min="15628" max="15628" width="8.5703125" style="2" customWidth="1"/>
    <col min="15629" max="15629" width="9.140625" style="2" customWidth="1"/>
    <col min="15630" max="15630" width="8.5703125" style="2" customWidth="1"/>
    <col min="15631" max="15631" width="10.140625" style="2" customWidth="1"/>
    <col min="15632" max="15874" width="11.140625" style="2" customWidth="1"/>
    <col min="15875" max="15875" width="27.42578125" style="2" customWidth="1"/>
    <col min="15876" max="15876" width="17.7109375" style="2" customWidth="1"/>
    <col min="15877" max="15877" width="10.85546875" style="2" customWidth="1"/>
    <col min="15878" max="15878" width="15.7109375" style="2" customWidth="1"/>
    <col min="15879" max="15879" width="38.42578125" style="2" customWidth="1"/>
    <col min="15880" max="15880" width="16.42578125" style="2" customWidth="1"/>
    <col min="15881" max="15881" width="72.42578125" style="2" customWidth="1"/>
    <col min="15882" max="15882" width="14.140625" style="2" customWidth="1"/>
    <col min="15883" max="15883" width="10.42578125" style="2" customWidth="1"/>
    <col min="15884" max="15884" width="8.5703125" style="2" customWidth="1"/>
    <col min="15885" max="15885" width="9.140625" style="2" customWidth="1"/>
    <col min="15886" max="15886" width="8.5703125" style="2" customWidth="1"/>
    <col min="15887" max="15887" width="10.140625" style="2" customWidth="1"/>
    <col min="15888" max="16130" width="11.140625" style="2" customWidth="1"/>
    <col min="16131" max="16131" width="27.42578125" style="2" customWidth="1"/>
    <col min="16132" max="16132" width="17.7109375" style="2" customWidth="1"/>
    <col min="16133" max="16133" width="10.85546875" style="2" customWidth="1"/>
    <col min="16134" max="16134" width="15.7109375" style="2" customWidth="1"/>
    <col min="16135" max="16135" width="38.42578125" style="2" customWidth="1"/>
    <col min="16136" max="16136" width="16.42578125" style="2" customWidth="1"/>
    <col min="16137" max="16137" width="72.42578125" style="2" customWidth="1"/>
    <col min="16138" max="16138" width="14.140625" style="2" customWidth="1"/>
    <col min="16139" max="16139" width="10.42578125" style="2" customWidth="1"/>
    <col min="16140" max="16140" width="8.5703125" style="2" customWidth="1"/>
    <col min="16141" max="16141" width="9.140625" style="2" customWidth="1"/>
    <col min="16142" max="16142" width="8.5703125" style="2" customWidth="1"/>
    <col min="16143" max="16143" width="10.140625" style="2" customWidth="1"/>
    <col min="16144" max="16384" width="11.140625" style="2" customWidth="1"/>
  </cols>
  <sheetData>
    <row r="1" spans="1:19">
      <c r="A1" s="3"/>
      <c r="B1" s="3"/>
      <c r="C1" s="3"/>
      <c r="D1" s="3"/>
      <c r="E1" s="3"/>
      <c r="F1" s="3"/>
      <c r="G1" s="3"/>
      <c r="H1" s="3"/>
      <c r="I1" s="3"/>
      <c r="J1" s="26" t="s">
        <v>71</v>
      </c>
      <c r="K1" s="26"/>
      <c r="L1" s="3"/>
      <c r="M1" s="26"/>
      <c r="N1" s="3"/>
      <c r="O1" s="3"/>
      <c r="P1" s="3"/>
      <c r="Q1" s="3"/>
      <c r="R1" s="3"/>
      <c r="S1" s="3"/>
    </row>
    <row r="2" spans="1:19" ht="15" customHeight="1">
      <c r="A2" s="4" t="s">
        <v>1</v>
      </c>
      <c r="B2" s="4" t="s">
        <v>72</v>
      </c>
      <c r="C2" s="5"/>
      <c r="D2" s="5" t="s">
        <v>73</v>
      </c>
      <c r="E2" s="11">
        <v>45943</v>
      </c>
      <c r="F2" s="12"/>
      <c r="G2" s="13"/>
      <c r="H2" s="13"/>
      <c r="I2" s="27"/>
      <c r="J2" s="4"/>
      <c r="K2" s="28"/>
      <c r="L2" s="105"/>
      <c r="M2" s="94"/>
      <c r="N2" s="94"/>
      <c r="O2" s="94"/>
      <c r="P2" s="94"/>
      <c r="Q2" s="94"/>
      <c r="R2" s="94"/>
      <c r="S2" s="95"/>
    </row>
    <row r="3" spans="1:19" ht="17.25" customHeight="1">
      <c r="A3" s="5" t="s">
        <v>74</v>
      </c>
      <c r="B3" s="4" t="s">
        <v>75</v>
      </c>
      <c r="C3" s="5"/>
      <c r="D3" s="5" t="s">
        <v>76</v>
      </c>
      <c r="E3" s="14" t="s">
        <v>68</v>
      </c>
      <c r="F3" s="15"/>
      <c r="G3" s="106">
        <v>45985</v>
      </c>
      <c r="H3" s="98"/>
      <c r="I3" s="29"/>
      <c r="J3" s="4"/>
      <c r="K3" s="30"/>
      <c r="L3" s="105" t="s">
        <v>6</v>
      </c>
      <c r="M3" s="94"/>
      <c r="N3" s="94"/>
      <c r="O3" s="94"/>
      <c r="P3" s="94"/>
      <c r="Q3" s="94"/>
      <c r="R3" s="94"/>
      <c r="S3" s="95"/>
    </row>
    <row r="4" spans="1:19" ht="35.25" customHeight="1">
      <c r="A4" s="6" t="s">
        <v>77</v>
      </c>
      <c r="B4" s="6" t="s">
        <v>12</v>
      </c>
      <c r="C4" s="6" t="s">
        <v>78</v>
      </c>
      <c r="D4" s="6" t="s">
        <v>79</v>
      </c>
      <c r="E4" s="16" t="s">
        <v>70</v>
      </c>
      <c r="F4" s="6" t="s">
        <v>80</v>
      </c>
      <c r="G4" s="6" t="s">
        <v>80</v>
      </c>
      <c r="H4" s="6" t="s">
        <v>81</v>
      </c>
      <c r="I4" s="31" t="s">
        <v>82</v>
      </c>
      <c r="J4" s="6" t="s">
        <v>83</v>
      </c>
      <c r="K4" s="31" t="s">
        <v>84</v>
      </c>
      <c r="L4" s="107" t="s">
        <v>85</v>
      </c>
      <c r="M4" s="97"/>
      <c r="N4" s="98"/>
      <c r="O4" s="32" t="s">
        <v>86</v>
      </c>
      <c r="P4" s="32" t="s">
        <v>87</v>
      </c>
      <c r="Q4" s="32" t="s">
        <v>88</v>
      </c>
      <c r="R4" s="32" t="s">
        <v>89</v>
      </c>
      <c r="S4" s="32" t="s">
        <v>90</v>
      </c>
    </row>
    <row r="5" spans="1:19" ht="17.100000000000001" customHeight="1">
      <c r="A5" s="7" t="s">
        <v>0</v>
      </c>
      <c r="B5" s="8" t="s">
        <v>0</v>
      </c>
      <c r="C5" s="8"/>
      <c r="D5" s="8"/>
      <c r="E5" s="17"/>
      <c r="F5" s="108" t="s">
        <v>91</v>
      </c>
      <c r="G5" s="97"/>
      <c r="H5" s="98"/>
      <c r="I5" s="33"/>
      <c r="J5" s="34"/>
      <c r="K5" s="35"/>
      <c r="L5" s="36" t="s">
        <v>92</v>
      </c>
      <c r="M5" s="36" t="s">
        <v>93</v>
      </c>
      <c r="N5" s="36" t="s">
        <v>94</v>
      </c>
      <c r="O5" s="36"/>
      <c r="P5" s="36"/>
      <c r="Q5" s="36"/>
      <c r="R5" s="36"/>
      <c r="S5" s="36"/>
    </row>
    <row r="6" spans="1:19" s="1" customFormat="1" ht="38.25" customHeight="1">
      <c r="A6" s="99" t="s">
        <v>95</v>
      </c>
      <c r="B6" s="101" t="s">
        <v>96</v>
      </c>
      <c r="C6" s="101" t="s">
        <v>97</v>
      </c>
      <c r="D6" s="101" t="s">
        <v>98</v>
      </c>
      <c r="E6" s="18" t="s">
        <v>99</v>
      </c>
      <c r="F6" s="19">
        <v>11.33</v>
      </c>
      <c r="G6" s="20">
        <v>11.11</v>
      </c>
      <c r="H6" s="21">
        <v>9.9499999999999993</v>
      </c>
      <c r="I6" s="102" t="s">
        <v>100</v>
      </c>
      <c r="J6" s="104" t="s">
        <v>101</v>
      </c>
      <c r="K6" s="101">
        <v>1000</v>
      </c>
      <c r="L6" s="37">
        <v>43</v>
      </c>
      <c r="M6" s="37">
        <v>33</v>
      </c>
      <c r="N6" s="37">
        <v>33</v>
      </c>
      <c r="O6" s="37">
        <v>3</v>
      </c>
      <c r="P6" s="38">
        <f>(L6*M6*N6)/1000000</f>
        <v>4.6800000000000001E-2</v>
      </c>
      <c r="Q6" s="39">
        <f>O6*66/P6</f>
        <v>4231</v>
      </c>
      <c r="R6" s="40"/>
      <c r="S6" s="41">
        <f>R6/Q6</f>
        <v>0</v>
      </c>
    </row>
    <row r="7" spans="1:19" s="1" customFormat="1" ht="38.25" customHeight="1">
      <c r="A7" s="100"/>
      <c r="B7" s="100"/>
      <c r="C7" s="100"/>
      <c r="D7" s="100"/>
      <c r="E7" s="18" t="s">
        <v>102</v>
      </c>
      <c r="F7" s="19">
        <v>12.9</v>
      </c>
      <c r="G7" s="20">
        <v>12.65</v>
      </c>
      <c r="H7" s="21">
        <v>11.26</v>
      </c>
      <c r="I7" s="103"/>
      <c r="J7" s="100"/>
      <c r="K7" s="100"/>
      <c r="L7" s="9">
        <v>43</v>
      </c>
      <c r="M7" s="9">
        <v>33</v>
      </c>
      <c r="N7" s="9">
        <v>40.5</v>
      </c>
      <c r="O7" s="9">
        <v>3</v>
      </c>
      <c r="P7" s="38">
        <f>(L7*M7*N7)/1000000</f>
        <v>5.7500000000000002E-2</v>
      </c>
      <c r="Q7" s="39">
        <f>O7*66/P7</f>
        <v>3443</v>
      </c>
      <c r="R7" s="40"/>
      <c r="S7" s="41">
        <f>R7/Q7</f>
        <v>0</v>
      </c>
    </row>
    <row r="8" spans="1:19" ht="17.100000000000001" customHeight="1">
      <c r="A8" s="10"/>
      <c r="B8" s="10"/>
      <c r="C8" s="10"/>
      <c r="D8" s="10"/>
      <c r="E8" s="22"/>
      <c r="F8" s="10"/>
      <c r="G8" s="23"/>
      <c r="H8" s="24" t="s">
        <v>103</v>
      </c>
      <c r="I8" s="23"/>
      <c r="J8" s="32"/>
      <c r="K8" s="32"/>
      <c r="L8" s="96"/>
      <c r="M8" s="97"/>
      <c r="N8" s="98"/>
      <c r="O8" s="32"/>
      <c r="P8" s="32"/>
      <c r="Q8" s="32"/>
      <c r="R8" s="32"/>
      <c r="S8" s="32"/>
    </row>
    <row r="12" spans="1:19">
      <c r="H12" s="25"/>
    </row>
    <row r="13" spans="1:19">
      <c r="H13" s="25"/>
    </row>
  </sheetData>
  <mergeCells count="13">
    <mergeCell ref="L2:S2"/>
    <mergeCell ref="G3:H3"/>
    <mergeCell ref="L3:S3"/>
    <mergeCell ref="L4:N4"/>
    <mergeCell ref="F5:H5"/>
    <mergeCell ref="L8:N8"/>
    <mergeCell ref="A6:A7"/>
    <mergeCell ref="B6:B7"/>
    <mergeCell ref="C6:C7"/>
    <mergeCell ref="D6:D7"/>
    <mergeCell ref="I6:I7"/>
    <mergeCell ref="J6:J7"/>
    <mergeCell ref="K6:K7"/>
  </mergeCells>
  <phoneticPr fontId="20" type="noConversion"/>
  <pageMargins left="0.2" right="0.2" top="0.75" bottom="0.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</vt:lpstr>
      <vt:lpstr>CS Tashi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2025-11-21T11:44:00Z</dcterms:created>
  <dcterms:modified xsi:type="dcterms:W3CDTF">2026-04-02T01:47:48Z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EF48BDCBE20A41ABA8B3BE1D69682B8C_13</vt:lpwstr>
  </property>
  <property fmtid="{D5CDD505-2E9C-101B-9397-08002B2CF9AE}" pid="3" name="KSOProductBuildVer">
    <vt:lpwstr>2052-5.7.3.8095</vt:lpwstr>
  </property>
  <property fmtid="{D5CDD505-2E9C-101B-9397-08002B2CF9AE}" pid="4" name="CalculationRule">
    <vt:i4>0</vt:i4>
  </property>
</Properties>
</file>