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nner">'[6]Hardline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'[7]BIAB OCT 00'!$A$5:$AB$70</definedName>
    <definedName name="bigidea">[8]Lists!$I$6:$I$29</definedName>
    <definedName name="Blankets_Throws">#REF!</definedName>
    <definedName name="BLK">#REF!</definedName>
    <definedName name="bluedec">'[7]BLUE DEC BED OCT 00'!$A$5:$AB$97</definedName>
    <definedName name="bluesheet">'[7]BLUE SHEETS OCT 00'!$A$5:$AC$150</definedName>
    <definedName name="BRAND">[9]LIST!$D$2:$D$7</definedName>
    <definedName name="Branded">[8]Lists!$F$6:$F$38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lendar">[10]calendar!$A$1:$B$62</definedName>
    <definedName name="Case_Freight_Range">[5]Mapping!$F$2:$F$19</definedName>
    <definedName name="CATEGORY">[11]Sheet1!$DW$2:$DW$3</definedName>
    <definedName name="categoryfinal">'[12]Import Quote Sheet'!$A$90:$A$190</definedName>
    <definedName name="cc">#REF!</definedName>
    <definedName name="CG">[13]BL!$A$4:$A$874</definedName>
    <definedName name="chargeback">'[2]other data'!$B$2:$B$6</definedName>
    <definedName name="close">#REF!</definedName>
    <definedName name="CLOSING">#REF!</definedName>
    <definedName name="cls">#REF!</definedName>
    <definedName name="Clust747">'[14]D. 747 Clusters'!$1:$1048576</definedName>
    <definedName name="clust748">'[14]D. 748 Clusters'!$1:$1048576</definedName>
    <definedName name="color">[8]Lists!$J$6:$J$29</definedName>
    <definedName name="COLOR_FAMILY">'[15]x-Lists'!$AB$2:$AB$18</definedName>
    <definedName name="colour">[11]Sheet1!$EH$2:$EH$3</definedName>
    <definedName name="CONCEPT1">'[16]concept dump sheet'!$A$3:$W$1852</definedName>
    <definedName name="COO_Dest">[5]COO!$D$1:$D$3:'[5]COO'!$D$2</definedName>
    <definedName name="COOCountry_Range">[5]Mapping!$R$2:$R$245</definedName>
    <definedName name="COODest_Range">[5]Mapping!$P$2:$P$3</definedName>
    <definedName name="corn">#REF!</definedName>
    <definedName name="CostCol">#REF!</definedName>
    <definedName name="countries">'[2]other data'!$I$3:$I$249</definedName>
    <definedName name="crs">'[17]SUBCATS INTERNAL USE'!$A$3:$C$1000</definedName>
    <definedName name="Cycle">[8]Lists!$E$6:$E$30</definedName>
    <definedName name="data">[18]DATA!$D:$IV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alPricing_Range">[5]Mapping!$AZ$2:$AZ$3</definedName>
    <definedName name="Decorative_Accessories">#REF!</definedName>
    <definedName name="Decorative_Pillows_Inserts_Covers">#REF!</definedName>
    <definedName name="del">'[17]SUBCATS INTERNAL USE'!$G$2:$H$512</definedName>
    <definedName name="den">[8]Lists!$L$6:$L$29</definedName>
    <definedName name="Description1_Range">[5]Mapping!$AM$2:$AM$72</definedName>
    <definedName name="Description2_Range">[5]Mapping!$AN$2:$AN$84</definedName>
    <definedName name="DesignStrat">[19]Info!$F$3:$F$5</definedName>
    <definedName name="diffgrp">'[2]diff group head'!$A$2:$A$47</definedName>
    <definedName name="DIFFS">'[2]other data'!$AF$2:$AF$13</definedName>
    <definedName name="division">'[17]X-PORTS'!$K$4:$K$12</definedName>
    <definedName name="Division1">'[6]Hardline Drop down'!$A$5:$A$16</definedName>
    <definedName name="Down_Comforters">#REF!</definedName>
    <definedName name="Duvet_Covers">#REF!</definedName>
    <definedName name="Electrics">#REF!</definedName>
    <definedName name="Exchange_Rate">[20]Costs!$J$11</definedName>
    <definedName name="FASHION">[9]LIST!$E$2:$E$7</definedName>
    <definedName name="fdsafdasfaf">#REF!</definedName>
    <definedName name="Feature1_Range">[5]Mapping!$AG$2:$AG$25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IFRACompliance_Range">[5]Mapping!$L$2:$L$10</definedName>
    <definedName name="FIFRAExemption_Range">[5]Mapping!$N$2:$N$3</definedName>
    <definedName name="finalports">'[12]Import Quote Sheet'!$B$90:$B$123</definedName>
    <definedName name="Flash">#REF!</definedName>
    <definedName name="foam">[11]Sheet1!$EC$2:$EC$3</definedName>
    <definedName name="FOBCostPerPiece">#REF!</definedName>
    <definedName name="fourdec">'[7]4 STAR DEC BED OCT 00'!$A$5:$AB$143</definedName>
    <definedName name="foursheet">'[7]4 STAR SHEETS OCT 00'!$A$5:$AC$190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rid">[21]GRID!$C$6:$Q$17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[9]LIST!$G$2:$G$7</definedName>
    <definedName name="ITEMLIST">'[22]ITEM LIST'!$A$1:$H$850</definedName>
    <definedName name="juvenile">'[7]JUVENILE OCT 00'!$A$6:$AB$68</definedName>
    <definedName name="KD">[11]Sheet1!$DS$2:$DS$2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[9]LIST!$C$2:$C$7</definedName>
    <definedName name="Lighting_or_Candleholders">#REF!</definedName>
    <definedName name="LOCALIZATION__PRICEPOINT">'[15]x-Lists'!$Z$2:$Z$4</definedName>
    <definedName name="loctype">'[2]other data'!$BN$2:$BN$6</definedName>
    <definedName name="M">[11]Sheet1!$EA$2:$EA$3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'[6]Hardline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[11]Sheet1!$EE$2:$EE$3</definedName>
    <definedName name="PackageType">'[23]1-Import Product Data Sheet'!$L$102:$L$131</definedName>
    <definedName name="PackCol">#REF!</definedName>
    <definedName name="PDQList">'[23]1-Import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[19]Info!$E$2:$E$49</definedName>
    <definedName name="po_type">'[2]other data'!$AU$2:$AU$11</definedName>
    <definedName name="PORT_IFF">[24]a!$A$10:$B$35</definedName>
    <definedName name="ports">'[17]X-PORTS'!$D$4:$D$33</definedName>
    <definedName name="PortSeq">'[23]1-Import Product Data Sheet'!$U$2</definedName>
    <definedName name="PortSeqLCL">#REF!</definedName>
    <definedName name="POtype">#REF!</definedName>
    <definedName name="Preticketed_Range">[5]Mapping!$H$2:$H$3</definedName>
    <definedName name="PrevBuy">'[23]1-Import Product Data Sheet'!$AR$26:$AR$27</definedName>
    <definedName name="PRICE">[9]LIST!$B$2:$B$6</definedName>
    <definedName name="Prints">#REF!</definedName>
    <definedName name="ProfileDesc">#REF!</definedName>
    <definedName name="Quilts">#REF!</definedName>
    <definedName name="RateSeq">'[23]1-Import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'[17]DOMESTIC Worksheet'!$AG$3:$AG$12</definedName>
    <definedName name="rsfasf">#REF!</definedName>
    <definedName name="RUG">#REF!</definedName>
    <definedName name="runnum">'[2]other data'!$BI$2:$BI$18</definedName>
    <definedName name="scalenum">'[2]other data'!$BG$2:$BG$18</definedName>
    <definedName name="Season">'[6]Hardline Drop down'!$D$5:$D$15</definedName>
    <definedName name="Seasonal">#REF!</definedName>
    <definedName name="SellUnits_Range">[5]Mapping!$D$2:$D$53</definedName>
    <definedName name="sheets">'[7]SHEETS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'[7]SILVER DEC OCT 00'!$A$5:$AC$102</definedName>
    <definedName name="silversheet">'[7]SILVER SHEETS OCT 00'!$A$6:$AC$129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tuff">#REF!</definedName>
    <definedName name="suggestedMessage_Range">[5]Mapping!$BB$2:$BB$3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HEME">'[15]x-Lists'!$AQ$2:$AQ$12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OWL">#REF!</definedName>
    <definedName name="TREATMENT">'[15]x-Lists'!$AR$2:$AR$23</definedName>
    <definedName name="UDA3A">'[2]other data'!$AY$2:$AY$4</definedName>
    <definedName name="UDA3B">'[2]other data'!$AZ$2:$AZ$6</definedName>
    <definedName name="UNIT">[11]Sheet1!$EF$2:$EF$3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User1Col">#REF!</definedName>
    <definedName name="User3Col">#REF!</definedName>
    <definedName name="USPORTS">'[17]X-PORTS'!$I$5:$I$7</definedName>
    <definedName name="VendorType">'[6]Hardline Drop down'!$F$5:$F$8</definedName>
    <definedName name="VGAssign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1" l="1"/>
  <c r="AT5" i="1"/>
  <c r="AQ5" i="1"/>
  <c r="AN5" i="1"/>
  <c r="AL5" i="1"/>
  <c r="AD5" i="1"/>
  <c r="AE5" i="1" s="1"/>
  <c r="AG5" i="1" s="1"/>
  <c r="V5" i="1"/>
  <c r="AJ5" i="1" s="1"/>
  <c r="U5" i="1"/>
  <c r="BB4" i="1"/>
  <c r="AT4" i="1"/>
  <c r="AQ4" i="1"/>
  <c r="AN4" i="1"/>
  <c r="AL4" i="1"/>
  <c r="AD4" i="1"/>
  <c r="AE4" i="1" s="1"/>
  <c r="AG4" i="1" s="1"/>
  <c r="V4" i="1"/>
  <c r="AJ4" i="1" s="1"/>
  <c r="U4" i="1"/>
  <c r="BB3" i="1"/>
  <c r="AT3" i="1"/>
  <c r="AQ3" i="1"/>
  <c r="AN3" i="1"/>
  <c r="AL3" i="1"/>
  <c r="AD3" i="1"/>
  <c r="AE3" i="1" s="1"/>
  <c r="AG3" i="1" s="1"/>
  <c r="V3" i="1"/>
  <c r="U3" i="1"/>
  <c r="BB2" i="1"/>
  <c r="BD5" i="1" s="1"/>
  <c r="AT2" i="1"/>
  <c r="AQ2" i="1"/>
  <c r="AN2" i="1"/>
  <c r="AL2" i="1"/>
  <c r="AD2" i="1"/>
  <c r="AE2" i="1" s="1"/>
  <c r="AG2" i="1" s="1"/>
  <c r="V2" i="1"/>
  <c r="AJ2" i="1" s="1"/>
  <c r="U2" i="1"/>
  <c r="AU2" i="1" l="1"/>
  <c r="AU3" i="1"/>
  <c r="AV3" i="1" s="1"/>
  <c r="AU4" i="1"/>
  <c r="AV4" i="1" s="1"/>
  <c r="AW4" i="1" s="1"/>
  <c r="BA4" i="1"/>
  <c r="AV2" i="1"/>
  <c r="AJ3" i="1"/>
  <c r="AU5" i="1"/>
  <c r="AV5" i="1" s="1"/>
  <c r="AW3" i="1" l="1"/>
  <c r="BA3" i="1"/>
  <c r="BA5" i="1"/>
  <c r="AW5" i="1"/>
  <c r="BA2" i="1"/>
  <c r="AW2" i="1"/>
  <c r="BC5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<sst xmlns="http://schemas.openxmlformats.org/spreadsheetml/2006/main" count="114" uniqueCount="78">
  <si>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</si>
  <si>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</si>
  <si>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</si>
  <si>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</si>
  <si>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</si>
  <si>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</si>
  <si>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</si>
  <si>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</si>
  <si>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</si>
  <si>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</si>
  <si>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</si>
  <si>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</si>
  <si>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</si>
  <si>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</si>
  <si>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Cusomer Style#</t>
    <phoneticPr fontId="2" type="noConversion"/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</si>
  <si>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</si>
  <si>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</si>
  <si>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</si>
  <si>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</si>
  <si>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</si>
  <si>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</si>
  <si>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</si>
  <si>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</si>
  <si>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</si>
  <si>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</si>
  <si>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</si>
  <si>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</si>
  <si>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</si>
  <si>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</si>
  <si>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</si>
  <si>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</si>
  <si>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</si>
  <si>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</si>
  <si>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</si>
  <si>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</si>
  <si>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</si>
  <si>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</si>
  <si>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</si>
  <si>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</si>
  <si>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</si>
  <si>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Blue Box</t>
  </si>
  <si>
    <t>Blue Box 1 %</t>
  </si>
  <si>
    <t>Load 1 $</t>
  </si>
  <si>
    <t>Package Design</t>
  </si>
  <si>
    <t>Load 2%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</si>
  <si>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</si>
  <si>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</si>
  <si>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</si>
  <si>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</si>
  <si>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</si>
  <si>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</si>
  <si>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</si>
  <si>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</si>
  <si>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</si>
  <si>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Holiday Time</t>
  </si>
  <si>
    <t>COMFORTER (SET)</t>
  </si>
  <si>
    <t>Lurex Jacquard Faux Fur</t>
  </si>
  <si>
    <t>100% Polyester Lurex Jacqarud Faux Fur Comforter Set</t>
    <phoneticPr fontId="2" type="noConversion"/>
  </si>
  <si>
    <t>Faux Fur Comforter Set</t>
  </si>
  <si>
    <t>Comforter: 300gsm Jacquard Lurex Faux Fur to 180gsm Solid Mink,  5oz/yd2 Poly Fiber Filling, Jump Tack Stitched with Knife Edge
Sham: Overlap Open on Back with Knife Edge
Pacakge: Canvas Bellyband with Sewing Insert, Case Pack  2</t>
  </si>
  <si>
    <t>100% Polyester 300gsm Faux Fur, 100% Polyester 180gsm mink, 5oz/yd2 Polyfiber Filling</t>
    <phoneticPr fontId="2" type="noConversion"/>
  </si>
  <si>
    <t>90x90"/20x26"(2)</t>
    <phoneticPr fontId="2" type="noConversion"/>
  </si>
  <si>
    <t>Tree Green Color with Sliver Lurex</t>
  </si>
  <si>
    <t>HOX6831322C</t>
    <phoneticPr fontId="2" type="noConversion"/>
  </si>
  <si>
    <t>WC10-1210</t>
    <phoneticPr fontId="8" type="noConversion"/>
  </si>
  <si>
    <t>Set</t>
  </si>
  <si>
    <t>Normal</t>
  </si>
  <si>
    <t>9404.90.9012</t>
  </si>
  <si>
    <t>Shanghai, China</t>
  </si>
  <si>
    <t>100% Polyester 300gsm Faux Fur, 100% Polyester 180gsm mink, 5oz/yd2 Polyfiber Filling</t>
  </si>
  <si>
    <t>102x90"/20x36"(2)</t>
  </si>
  <si>
    <t>HOX6831422C</t>
    <phoneticPr fontId="2" type="noConversion"/>
  </si>
  <si>
    <t>WC10-1211</t>
  </si>
  <si>
    <t>White Snowflake with Golden Lurex</t>
  </si>
  <si>
    <t>HOX6831522C</t>
    <phoneticPr fontId="2" type="noConversion"/>
  </si>
  <si>
    <t>WC10-1212</t>
  </si>
  <si>
    <t>HOX6831622C</t>
    <phoneticPr fontId="2" type="noConversion"/>
  </si>
  <si>
    <t>WC10-1213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</si>
</sst>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Holiday%20Time%20Lurex%20Jacquard%20Faux%20Fur%20Comforter%20Set%20Commitment%20202604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cquard Lurex Faux Fur0227"/>
      <sheetName val="ValueSelection"/>
      <sheetName val="Data"/>
    </sheetNames>
    <sheetDataSet>
      <sheetData sheetId="0"/>
      <sheetData sheetId="1"/>
      <sheetData sheetId="2">
        <row r="70">
          <cell r="G70">
            <v>15.5</v>
          </cell>
          <cell r="I70">
            <v>17.7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5"/>
  <sheetViews>
    <sheetView tabSelected="1" topLeftCell="E1" zoomScale="80" zoomScaleNormal="80" workbookViewId="0">
      <selection activeCell="Q10" sqref="Q1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11.42578125" style="2" customWidth="1"/>
    <col min="15" max="15" width="14" style="2" customWidth="1"/>
    <col min="16" max="16" width="11.140625" style="2" customWidth="1"/>
    <col min="17" max="17" width="18.7109375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40" width="9.5703125" style="10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10" customWidth="1"/>
    <col min="45" max="45" width="7.85546875" style="10" customWidth="1"/>
    <col min="46" max="46" width="9.5703125" style="6" customWidth="1"/>
    <col min="47" max="47" width="8.140625" style="6" customWidth="1"/>
    <col min="48" max="48" width="9.140625" style="2" customWidth="1"/>
    <col min="49" max="50" width="9.140625" style="2"/>
    <col min="51" max="52" width="9.140625" style="6"/>
    <col min="53" max="54" width="10.140625" style="2" bestFit="1" customWidth="1"/>
    <col min="55" max="56" width="11.140625" style="2" bestFit="1" customWidth="1"/>
    <col min="57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33" t="s">
        <v>38</v>
      </c>
      <c r="AN1" s="30" t="s">
        <v>39</v>
      </c>
      <c r="AO1" s="24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4" t="s">
        <v>47</v>
      </c>
      <c r="AW1" s="34" t="s">
        <v>48</v>
      </c>
      <c r="AX1" s="35" t="s">
        <v>49</v>
      </c>
      <c r="AY1" s="13" t="s">
        <v>50</v>
      </c>
      <c r="AZ1" s="13" t="s">
        <v>51</v>
      </c>
      <c r="BA1" s="36" t="s">
        <v>52</v>
      </c>
      <c r="BB1" s="36" t="s">
        <v>53</v>
      </c>
    </row>
    <row r="2" spans="1:59" ht="60" customHeight="1" x14ac:dyDescent="0.25">
      <c r="A2" s="37">
        <v>1</v>
      </c>
      <c r="B2" s="38"/>
      <c r="C2" s="38"/>
      <c r="D2" s="38" t="s">
        <v>54</v>
      </c>
      <c r="E2" s="39"/>
      <c r="F2" s="38" t="s">
        <v>55</v>
      </c>
      <c r="G2" s="38" t="s">
        <v>56</v>
      </c>
      <c r="H2" s="39" t="s">
        <v>57</v>
      </c>
      <c r="I2" s="38" t="s">
        <v>58</v>
      </c>
      <c r="J2" s="38" t="s">
        <v>59</v>
      </c>
      <c r="K2" s="40" t="s">
        <v>60</v>
      </c>
      <c r="L2" s="39" t="s">
        <v>61</v>
      </c>
      <c r="M2" s="41" t="s">
        <v>62</v>
      </c>
      <c r="N2" s="38"/>
      <c r="O2" s="42" t="s">
        <v>63</v>
      </c>
      <c r="P2" s="43" t="s">
        <v>64</v>
      </c>
      <c r="Q2" s="44"/>
      <c r="R2" s="38" t="s">
        <v>65</v>
      </c>
      <c r="S2" s="45"/>
      <c r="T2" s="46">
        <v>7.8</v>
      </c>
      <c r="U2" s="47">
        <f>IF(ISERROR(S2/T2),"",S2/T2)</f>
        <v>0</v>
      </c>
      <c r="V2" s="48">
        <f>'[1]Jacquard Lurex Faux Fur0227'!G70</f>
        <v>15.5</v>
      </c>
      <c r="W2" s="11">
        <v>15.5</v>
      </c>
      <c r="X2" s="38" t="s">
        <v>66</v>
      </c>
      <c r="Y2" s="49">
        <v>46</v>
      </c>
      <c r="Z2" s="49">
        <v>42</v>
      </c>
      <c r="AA2" s="49">
        <v>65</v>
      </c>
      <c r="AB2" s="46">
        <v>7.68</v>
      </c>
      <c r="AC2" s="50">
        <v>2</v>
      </c>
      <c r="AD2" s="51">
        <f>IF(Y2="","",Y2*Z2*AA2/1000000)</f>
        <v>0.12558</v>
      </c>
      <c r="AE2" s="52">
        <f>IF(AC2="","",65/AD2*AC2)</f>
        <v>1035.1966873706003</v>
      </c>
      <c r="AF2" s="38">
        <v>5400</v>
      </c>
      <c r="AG2" s="53">
        <f>IF(ISERROR(AF2/AE2),"",AF2/AE2)</f>
        <v>5.2164000000000001</v>
      </c>
      <c r="AH2" s="38" t="s">
        <v>67</v>
      </c>
      <c r="AI2" s="54">
        <v>0.14000000000000001</v>
      </c>
      <c r="AJ2" s="53">
        <f>IF(ISERROR(V2*AI2),"",V2*AI2)</f>
        <v>2.1700000000000004</v>
      </c>
      <c r="AK2" s="54">
        <v>0.01</v>
      </c>
      <c r="AL2" s="53">
        <f>IF(ISERROR(AX2*AK2),"",AX2*AK2)</f>
        <v>0.187</v>
      </c>
      <c r="AM2" s="54">
        <v>0</v>
      </c>
      <c r="AN2" s="53">
        <f>IF(ISERROR(AX2*AM2),"",AX2*AM2)</f>
        <v>0</v>
      </c>
      <c r="AO2" s="38">
        <v>0</v>
      </c>
      <c r="AP2" s="54">
        <v>5.0000000000000001E-3</v>
      </c>
      <c r="AQ2" s="53">
        <f>IF(ISERROR(AX2*AP2),"",AX2*AP2)</f>
        <v>9.35E-2</v>
      </c>
      <c r="AR2" s="11">
        <v>0</v>
      </c>
      <c r="AS2" s="54">
        <v>5.0000000000000001E-3</v>
      </c>
      <c r="AT2" s="53">
        <f>IF(ISERROR(AX2*AS2),"",AX2*AS2)</f>
        <v>9.35E-2</v>
      </c>
      <c r="AU2" s="53">
        <f t="shared" ref="AU2:AU5" si="0">IF(ISERROR(AL2+AN2+AQ2+AT2),"",AL2+AN2+AQ2+AT2)</f>
        <v>0.374</v>
      </c>
      <c r="AV2" s="53">
        <f t="shared" ref="AV2:AV5" si="1">IF(ISERROR(V2+AU2),"",V2+AU2)</f>
        <v>15.874000000000001</v>
      </c>
      <c r="AW2" s="55">
        <f>IF(ISERROR((AX2-AV2)/AX2),"",(AX2-AV2)/AX2)</f>
        <v>0.15112299465240636</v>
      </c>
      <c r="AX2" s="53">
        <v>18.7</v>
      </c>
      <c r="AY2" s="11" t="s">
        <v>68</v>
      </c>
      <c r="AZ2" s="12">
        <v>1299</v>
      </c>
      <c r="BA2" s="53">
        <f>IF(ISERROR(AV2*AZ2),"",AV2*AZ2)</f>
        <v>20620.326000000001</v>
      </c>
      <c r="BB2" s="53">
        <f>IF(ISERROR(AX2*AZ2),"",AX2*AZ2)</f>
        <v>24291.3</v>
      </c>
      <c r="BE2"/>
    </row>
    <row r="3" spans="1:59" ht="60" customHeight="1" x14ac:dyDescent="0.25">
      <c r="A3" s="37">
        <v>2</v>
      </c>
      <c r="B3" s="38"/>
      <c r="C3" s="38"/>
      <c r="D3" s="38" t="s">
        <v>54</v>
      </c>
      <c r="E3" s="38"/>
      <c r="F3" s="38" t="s">
        <v>55</v>
      </c>
      <c r="G3" s="38" t="s">
        <v>56</v>
      </c>
      <c r="H3" s="39" t="s">
        <v>57</v>
      </c>
      <c r="I3" s="38" t="s">
        <v>58</v>
      </c>
      <c r="J3" s="38" t="s">
        <v>59</v>
      </c>
      <c r="K3" s="40" t="s">
        <v>69</v>
      </c>
      <c r="L3" s="38" t="s">
        <v>70</v>
      </c>
      <c r="M3" s="41" t="s">
        <v>62</v>
      </c>
      <c r="N3" s="38"/>
      <c r="O3" s="42" t="s">
        <v>71</v>
      </c>
      <c r="P3" s="43" t="s">
        <v>72</v>
      </c>
      <c r="Q3" s="44"/>
      <c r="R3" s="38" t="s">
        <v>65</v>
      </c>
      <c r="S3" s="45"/>
      <c r="T3" s="46">
        <v>7.8</v>
      </c>
      <c r="U3" s="47">
        <f t="shared" ref="U3:U5" si="2">IF(ISERROR(S3/T3),"",S3/T3)</f>
        <v>0</v>
      </c>
      <c r="V3" s="48">
        <f>'[1]Jacquard Lurex Faux Fur0227'!I70</f>
        <v>17.7</v>
      </c>
      <c r="W3" s="11">
        <v>17.7</v>
      </c>
      <c r="X3" s="38" t="s">
        <v>66</v>
      </c>
      <c r="Y3" s="49">
        <v>46</v>
      </c>
      <c r="Z3" s="49">
        <v>42</v>
      </c>
      <c r="AA3" s="49">
        <v>80</v>
      </c>
      <c r="AB3" s="46">
        <v>7.68</v>
      </c>
      <c r="AC3" s="50">
        <v>2</v>
      </c>
      <c r="AD3" s="51">
        <f>IF(Y3="","",Y3*Z3*AA3/1000000)</f>
        <v>0.15456</v>
      </c>
      <c r="AE3" s="52">
        <f>IF(AC3="","",65/AD3*AC3)</f>
        <v>841.09730848861284</v>
      </c>
      <c r="AF3" s="38">
        <v>5400</v>
      </c>
      <c r="AG3" s="53">
        <f>IF(ISERROR(AF3/AE3),"",AF3/AE3)</f>
        <v>6.4201846153846152</v>
      </c>
      <c r="AH3" s="38" t="s">
        <v>67</v>
      </c>
      <c r="AI3" s="54">
        <v>0.14000000000000001</v>
      </c>
      <c r="AJ3" s="53">
        <f>IF(ISERROR(V3*AI3),"",V3*AI3)</f>
        <v>2.4780000000000002</v>
      </c>
      <c r="AK3" s="54">
        <v>0.01</v>
      </c>
      <c r="AL3" s="53">
        <f t="shared" ref="AL3:AL5" si="3">IF(ISERROR(AX3*AK3),"",AX3*AK3)</f>
        <v>0.21149999999999999</v>
      </c>
      <c r="AM3" s="54">
        <v>0</v>
      </c>
      <c r="AN3" s="53">
        <f t="shared" ref="AN3:AN5" si="4">IF(ISERROR(AX3*AM3),"",AX3*AM3)</f>
        <v>0</v>
      </c>
      <c r="AO3" s="38">
        <v>0</v>
      </c>
      <c r="AP3" s="54">
        <v>5.0000000000000001E-3</v>
      </c>
      <c r="AQ3" s="53">
        <f>IF(ISERROR(AX3*AP3),"",AX3*AP3)</f>
        <v>0.10575</v>
      </c>
      <c r="AR3" s="11">
        <v>0</v>
      </c>
      <c r="AS3" s="54">
        <v>5.0000000000000001E-3</v>
      </c>
      <c r="AT3" s="53">
        <f t="shared" ref="AT3:AT5" si="5">IF(ISERROR(AX3*AS3),"",AX3*AS3)</f>
        <v>0.10575</v>
      </c>
      <c r="AU3" s="53">
        <f t="shared" si="0"/>
        <v>0.42299999999999999</v>
      </c>
      <c r="AV3" s="53">
        <f t="shared" si="1"/>
        <v>18.122999999999998</v>
      </c>
      <c r="AW3" s="55">
        <f t="shared" ref="AW3:AW5" si="6">IF(ISERROR((AX3-AV3)/AX3),"",(AX3-AV3)/AX3)</f>
        <v>0.14312056737588658</v>
      </c>
      <c r="AX3" s="53">
        <v>21.15</v>
      </c>
      <c r="AY3" s="11" t="s">
        <v>68</v>
      </c>
      <c r="AZ3" s="12">
        <v>824</v>
      </c>
      <c r="BA3" s="53">
        <f t="shared" ref="BA3:BA5" si="7">IF(ISERROR(AV3*AZ3),"",AV3*AZ3)</f>
        <v>14933.351999999997</v>
      </c>
      <c r="BB3" s="53">
        <f t="shared" ref="BB3:BB5" si="8">IF(ISERROR(AX3*AZ3),"",AX3*AZ3)</f>
        <v>17427.599999999999</v>
      </c>
    </row>
    <row r="4" spans="1:59" ht="60" customHeight="1" x14ac:dyDescent="0.25">
      <c r="A4" s="37">
        <v>3</v>
      </c>
      <c r="B4" s="38"/>
      <c r="C4" s="38"/>
      <c r="D4" s="38" t="s">
        <v>54</v>
      </c>
      <c r="E4" s="38"/>
      <c r="F4" s="38" t="s">
        <v>55</v>
      </c>
      <c r="G4" s="38" t="s">
        <v>56</v>
      </c>
      <c r="H4" s="39" t="s">
        <v>57</v>
      </c>
      <c r="I4" s="38" t="s">
        <v>58</v>
      </c>
      <c r="J4" s="38" t="s">
        <v>59</v>
      </c>
      <c r="K4" s="40" t="s">
        <v>69</v>
      </c>
      <c r="L4" s="39" t="s">
        <v>61</v>
      </c>
      <c r="M4" s="41" t="s">
        <v>73</v>
      </c>
      <c r="N4" s="38"/>
      <c r="O4" s="42" t="s">
        <v>74</v>
      </c>
      <c r="P4" s="43" t="s">
        <v>75</v>
      </c>
      <c r="Q4" s="44"/>
      <c r="R4" s="38" t="s">
        <v>65</v>
      </c>
      <c r="S4" s="45"/>
      <c r="T4" s="46">
        <v>7.8</v>
      </c>
      <c r="U4" s="47">
        <f t="shared" si="2"/>
        <v>0</v>
      </c>
      <c r="V4" s="48">
        <f>'[1]Jacquard Lurex Faux Fur0227'!G70</f>
        <v>15.5</v>
      </c>
      <c r="W4" s="11">
        <v>15.5</v>
      </c>
      <c r="X4" s="38" t="s">
        <v>66</v>
      </c>
      <c r="Y4" s="49">
        <v>46</v>
      </c>
      <c r="Z4" s="49">
        <v>42</v>
      </c>
      <c r="AA4" s="49">
        <v>65</v>
      </c>
      <c r="AB4" s="46">
        <v>7.68</v>
      </c>
      <c r="AC4" s="50">
        <v>2</v>
      </c>
      <c r="AD4" s="51">
        <f t="shared" ref="AD4:AD5" si="9">IF(Y4="","",Y4*Z4*AA4/1000000)</f>
        <v>0.12558</v>
      </c>
      <c r="AE4" s="52">
        <f t="shared" ref="AE4:AE5" si="10">IF(AC4="","",65/AD4*AC4)</f>
        <v>1035.1966873706003</v>
      </c>
      <c r="AF4" s="38">
        <v>5400</v>
      </c>
      <c r="AG4" s="53">
        <f t="shared" ref="AG4:AG5" si="11">IF(ISERROR(AF4/AE4),"",AF4/AE4)</f>
        <v>5.2164000000000001</v>
      </c>
      <c r="AH4" s="38" t="s">
        <v>67</v>
      </c>
      <c r="AI4" s="54">
        <v>0.14000000000000001</v>
      </c>
      <c r="AJ4" s="53">
        <f t="shared" ref="AJ4:AJ5" si="12">IF(ISERROR(V4*AI4),"",V4*AI4)</f>
        <v>2.1700000000000004</v>
      </c>
      <c r="AK4" s="54">
        <v>0.01</v>
      </c>
      <c r="AL4" s="53">
        <f t="shared" si="3"/>
        <v>0.187</v>
      </c>
      <c r="AM4" s="54">
        <v>0</v>
      </c>
      <c r="AN4" s="53">
        <f t="shared" si="4"/>
        <v>0</v>
      </c>
      <c r="AO4" s="38">
        <v>0</v>
      </c>
      <c r="AP4" s="54">
        <v>5.0000000000000001E-3</v>
      </c>
      <c r="AQ4" s="53">
        <f>IF(ISERROR(AX4*AP4),"",AX4*AP4)</f>
        <v>9.35E-2</v>
      </c>
      <c r="AR4" s="11">
        <v>0</v>
      </c>
      <c r="AS4" s="54">
        <v>5.0000000000000001E-3</v>
      </c>
      <c r="AT4" s="53">
        <f t="shared" si="5"/>
        <v>9.35E-2</v>
      </c>
      <c r="AU4" s="53">
        <f t="shared" si="0"/>
        <v>0.374</v>
      </c>
      <c r="AV4" s="53">
        <f t="shared" si="1"/>
        <v>15.874000000000001</v>
      </c>
      <c r="AW4" s="55">
        <f t="shared" si="6"/>
        <v>0.15112299465240636</v>
      </c>
      <c r="AX4" s="53">
        <v>18.7</v>
      </c>
      <c r="AY4" s="11" t="s">
        <v>68</v>
      </c>
      <c r="AZ4" s="12">
        <v>1447</v>
      </c>
      <c r="BA4" s="53">
        <f t="shared" si="7"/>
        <v>22969.678</v>
      </c>
      <c r="BB4" s="53">
        <f t="shared" si="8"/>
        <v>27058.899999999998</v>
      </c>
      <c r="BE4"/>
      <c r="BG4"/>
    </row>
    <row r="5" spans="1:59" ht="60" customHeight="1" x14ac:dyDescent="0.25">
      <c r="A5" s="37">
        <v>4</v>
      </c>
      <c r="B5" s="38"/>
      <c r="C5" s="38"/>
      <c r="D5" s="38" t="s">
        <v>54</v>
      </c>
      <c r="E5" s="38"/>
      <c r="F5" s="38" t="s">
        <v>55</v>
      </c>
      <c r="G5" s="38" t="s">
        <v>56</v>
      </c>
      <c r="H5" s="39" t="s">
        <v>57</v>
      </c>
      <c r="I5" s="38" t="s">
        <v>58</v>
      </c>
      <c r="J5" s="38" t="s">
        <v>59</v>
      </c>
      <c r="K5" s="40" t="s">
        <v>69</v>
      </c>
      <c r="L5" s="38" t="s">
        <v>70</v>
      </c>
      <c r="M5" s="41" t="s">
        <v>73</v>
      </c>
      <c r="N5" s="38"/>
      <c r="O5" s="42" t="s">
        <v>76</v>
      </c>
      <c r="P5" s="43" t="s">
        <v>77</v>
      </c>
      <c r="Q5" s="44"/>
      <c r="R5" s="38" t="s">
        <v>65</v>
      </c>
      <c r="S5" s="45"/>
      <c r="T5" s="46">
        <v>7.8</v>
      </c>
      <c r="U5" s="47">
        <f t="shared" si="2"/>
        <v>0</v>
      </c>
      <c r="V5" s="48">
        <f>'[1]Jacquard Lurex Faux Fur0227'!I70</f>
        <v>17.7</v>
      </c>
      <c r="W5" s="11">
        <v>17.7</v>
      </c>
      <c r="X5" s="38" t="s">
        <v>66</v>
      </c>
      <c r="Y5" s="49">
        <v>46</v>
      </c>
      <c r="Z5" s="49">
        <v>42</v>
      </c>
      <c r="AA5" s="49">
        <v>80</v>
      </c>
      <c r="AB5" s="46">
        <v>7.68</v>
      </c>
      <c r="AC5" s="50">
        <v>2</v>
      </c>
      <c r="AD5" s="51">
        <f t="shared" si="9"/>
        <v>0.15456</v>
      </c>
      <c r="AE5" s="52">
        <f t="shared" si="10"/>
        <v>841.09730848861284</v>
      </c>
      <c r="AF5" s="38">
        <v>5400</v>
      </c>
      <c r="AG5" s="53">
        <f t="shared" si="11"/>
        <v>6.4201846153846152</v>
      </c>
      <c r="AH5" s="38" t="s">
        <v>67</v>
      </c>
      <c r="AI5" s="54">
        <v>0.14000000000000001</v>
      </c>
      <c r="AJ5" s="53">
        <f t="shared" si="12"/>
        <v>2.4780000000000002</v>
      </c>
      <c r="AK5" s="54">
        <v>0.01</v>
      </c>
      <c r="AL5" s="53">
        <f t="shared" si="3"/>
        <v>0.21149999999999999</v>
      </c>
      <c r="AM5" s="54">
        <v>0</v>
      </c>
      <c r="AN5" s="53">
        <f t="shared" si="4"/>
        <v>0</v>
      </c>
      <c r="AO5" s="38">
        <v>0</v>
      </c>
      <c r="AP5" s="54">
        <v>5.0000000000000001E-3</v>
      </c>
      <c r="AQ5" s="53">
        <f t="shared" ref="AQ5" si="13">IF(ISERROR(AX5*AP5),"",AX5*AP5)</f>
        <v>0.10575</v>
      </c>
      <c r="AR5" s="11">
        <v>0</v>
      </c>
      <c r="AS5" s="54">
        <v>5.0000000000000001E-3</v>
      </c>
      <c r="AT5" s="53">
        <f t="shared" si="5"/>
        <v>0.10575</v>
      </c>
      <c r="AU5" s="53">
        <f t="shared" si="0"/>
        <v>0.42299999999999999</v>
      </c>
      <c r="AV5" s="53">
        <f t="shared" si="1"/>
        <v>18.122999999999998</v>
      </c>
      <c r="AW5" s="55">
        <f t="shared" si="6"/>
        <v>0.14312056737588658</v>
      </c>
      <c r="AX5" s="53">
        <v>21.15</v>
      </c>
      <c r="AY5" s="11" t="s">
        <v>68</v>
      </c>
      <c r="AZ5" s="12">
        <v>895</v>
      </c>
      <c r="BA5" s="53">
        <f t="shared" si="7"/>
        <v>16220.084999999997</v>
      </c>
      <c r="BB5" s="53">
        <f t="shared" si="8"/>
        <v>18929.25</v>
      </c>
      <c r="BC5" s="6">
        <f>SUM(BA2:BA5)</f>
        <v>74743.440999999992</v>
      </c>
      <c r="BD5" s="6">
        <f>SUM(BB2:BB5)</f>
        <v>87707.049999999988</v>
      </c>
    </row>
  </sheetData>
  <sheetProtection insertRows="0" deleteRows="0" sort="0"/>
  <protectedRanges>
    <protectedRange sqref="A2:J241 AY1 Q2:AX5 AM1:AN1 L6:AU241 L2:O5 AZ2:AZ5" name="Range1"/>
    <protectedRange sqref="K2:K248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AY2:AY5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  <x14:dataValidation type="list" allowBlank="1" showInputMessage="1" showErrorMessage="1">
          <x14:formula1>
            <xm:f>[1]Data!#REF!</xm:f>
          </x14:formula1>
          <xm:sqref>X2:X5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2026-04-16T05:05:03Z</dcterms:created>
  <dcterms:modified xsi:type="dcterms:W3CDTF">2026-04-16T05:05:43Z</dcterms:modified>
</cp:coreProperties>
</file>