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E28C2A64-1A6D-45F0-84DD-2D4710197F00}" xr6:coauthVersionLast="47" xr6:coauthVersionMax="47" xr10:uidLastSave="{00000000-0000-0000-0000-000000000000}"/>
  <bookViews>
    <workbookView xWindow="-110" yWindow="-110" windowWidth="19420" windowHeight="11500" xr2:uid="{8495747E-76DA-4A03-8078-74D6DB1346C1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 localSheetId="0">#REF!</definedName>
    <definedName name="_cat82">#REF!</definedName>
    <definedName name="AIM" localSheetId="0">#REF!</definedName>
    <definedName name="AIM">#REF!</definedName>
    <definedName name="ATTR">'[1]PT TABLE'!$B$2:$F$2</definedName>
    <definedName name="b" localSheetId="0">#REF!</definedName>
    <definedName name="b">#REF!</definedName>
    <definedName name="bm" localSheetId="0">#REF!</definedName>
    <definedName name="bm">#REF!</definedName>
    <definedName name="brown" localSheetId="0">#REF!</definedName>
    <definedName name="brown">#REF!</definedName>
    <definedName name="CATEGORY" localSheetId="0">[2]Sheet1!$DW$2:$DW$3</definedName>
    <definedName name="CATEGORY">[3]Sheet1!$DW$2:$DW$3</definedName>
    <definedName name="CH">'[1]COMMON ATTR'!$C$4:$C$249</definedName>
    <definedName name="colour" localSheetId="0">[2]Sheet1!$EH$2:$EH$3</definedName>
    <definedName name="colour">[3]Sheet1!$EH$2:$EH$3</definedName>
    <definedName name="COLUMN">'[1]PT TABLE'!$A$2</definedName>
    <definedName name="Commitment" localSheetId="0">#REF!</definedName>
    <definedName name="Commitment">#REF!</definedName>
    <definedName name="dumb" localSheetId="0">#REF!</definedName>
    <definedName name="dumb">#REF!</definedName>
    <definedName name="feed" localSheetId="0">#REF!</definedName>
    <definedName name="feed">#REF!</definedName>
    <definedName name="foam" localSheetId="0">[2]Sheet1!$EC$2:$EC$3</definedName>
    <definedName name="foam">[3]Sheet1!$EC$2:$EC$3</definedName>
    <definedName name="Gold1" localSheetId="0">#REF!</definedName>
    <definedName name="Gold1">#REF!</definedName>
    <definedName name="h" localSheetId="0">#REF!</definedName>
    <definedName name="h">#REF!</definedName>
    <definedName name="help" localSheetId="0">#REF!</definedName>
    <definedName name="help">#REF!</definedName>
    <definedName name="here" localSheetId="0">#REF!</definedName>
    <definedName name="here">#REF!</definedName>
    <definedName name="i">'[4] Projected 2006 VS. 2005'!#REF!</definedName>
    <definedName name="IAN">'[5]FLASH WK 23'!$F$1:$AJ$65536</definedName>
    <definedName name="ItemInfoList" localSheetId="0">#REF!</definedName>
    <definedName name="ItemInfoList">#REF!</definedName>
    <definedName name="ItemList" localSheetId="0">#REF!</definedName>
    <definedName name="ItemList">#REF!</definedName>
    <definedName name="katie" localSheetId="0">#REF!</definedName>
    <definedName name="katie">#REF!</definedName>
    <definedName name="KD" localSheetId="0">[2]Sheet1!$DS$2:$DS$2</definedName>
    <definedName name="KD">[3]Sheet1!$DS$2:$DS$2</definedName>
    <definedName name="M" localSheetId="0">[2]Sheet1!$EA$2:$EA$3</definedName>
    <definedName name="M">[3]Sheet1!$EA$2:$EA$3</definedName>
    <definedName name="madeline" localSheetId="0">#REF!</definedName>
    <definedName name="madeline">#REF!</definedName>
    <definedName name="mal" localSheetId="0">#REF!</definedName>
    <definedName name="mal">#REF!</definedName>
    <definedName name="malpass" localSheetId="0">#REF!</definedName>
    <definedName name="malpass">#REF!</definedName>
    <definedName name="mason" localSheetId="0">#REF!</definedName>
    <definedName name="mason">#REF!</definedName>
    <definedName name="mia" localSheetId="0">#REF!</definedName>
    <definedName name="mia">#REF!</definedName>
    <definedName name="mm" localSheetId="0">#REF!</definedName>
    <definedName name="mm">#REF!</definedName>
    <definedName name="mn" localSheetId="0">#REF!</definedName>
    <definedName name="mn">#REF!</definedName>
    <definedName name="ok">[6]Sheet1!$A$1:$C$65536</definedName>
    <definedName name="one" localSheetId="0">#REF!</definedName>
    <definedName name="one">#REF!</definedName>
    <definedName name="PACK" localSheetId="0">[2]Sheet1!$EE$2:$EE$3</definedName>
    <definedName name="PACK">[3]Sheet1!$EE$2:$EE$3</definedName>
    <definedName name="PL">'[7]UNIQUE ATTR 2'!#REF!</definedName>
    <definedName name="PORT_IFF" localSheetId="0">[8]a!$A$10:$B$35</definedName>
    <definedName name="PORT_IFF">#N/A</definedName>
    <definedName name="PT">'[1]PT TABLE'!$A$4:$A$42</definedName>
    <definedName name="PW">'[7]UNIQUE ATTR 2'!#REF!</definedName>
    <definedName name="RN">'[1]RN_Item Disposition'!$A$12:$A$81</definedName>
    <definedName name="ROW">'[1]PT TABLE'!$A$1</definedName>
    <definedName name="sbm" localSheetId="0">#REF!</definedName>
    <definedName name="sbm">#REF!</definedName>
    <definedName name="SKU_ID" localSheetId="0">#REF!</definedName>
    <definedName name="SKU_ID">#REF!</definedName>
    <definedName name="SUB" localSheetId="0">#REF!</definedName>
    <definedName name="SUB">#REF!</definedName>
    <definedName name="subcat" localSheetId="0">#REF!</definedName>
    <definedName name="subcat">#REF!</definedName>
    <definedName name="suzi">[9]Sheet3!$A:$IV</definedName>
    <definedName name="suzie" localSheetId="0">#REF!</definedName>
    <definedName name="suzie">#REF!</definedName>
    <definedName name="t" localSheetId="0">#REF!</definedName>
    <definedName name="t">#REF!</definedName>
    <definedName name="three">[9]Sheet3!$A:$IV</definedName>
    <definedName name="TOTAL" localSheetId="0">#REF!</definedName>
    <definedName name="TOTAL">#REF!</definedName>
    <definedName name="totals" localSheetId="0">#REF!</definedName>
    <definedName name="totals">#REF!</definedName>
    <definedName name="toys" localSheetId="0">#REF!</definedName>
    <definedName name="toys">#REF!</definedName>
    <definedName name="two">[9]Sheet2!$A:$IV</definedName>
    <definedName name="UNIT" localSheetId="0">[2]Sheet1!$EF$2:$EF$3</definedName>
    <definedName name="UNIT">[3]Sheet1!$EF$2:$EF$3</definedName>
    <definedName name="upc" localSheetId="0">#REF!</definedName>
    <definedName name="upc">#REF!</definedName>
    <definedName name="vlook" localSheetId="0">#REF!</definedName>
    <definedName name="vlook">#REF!</definedName>
    <definedName name="WD">'[7]UNIQUE ATTR 2'!#REF!</definedName>
    <definedName name="wer" localSheetId="0">#REF!</definedName>
    <definedName name="wer">#REF!</definedName>
    <definedName name="wood" localSheetId="0">[2]Sheet1!$EG$2:$EG$3</definedName>
    <definedName name="wood">[3]Sheet1!$EG$2:$EG$3</definedName>
    <definedName name="y" localSheetId="0">#REF!</definedName>
    <definedName name="y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9" i="1" l="1"/>
  <c r="AO29" i="1" s="1"/>
  <c r="AA29" i="1"/>
  <c r="AC29" i="1" s="1"/>
  <c r="AE29" i="1" s="1"/>
  <c r="T29" i="1"/>
  <c r="AQ29" i="1" s="1"/>
  <c r="S29" i="1"/>
  <c r="BA28" i="1"/>
  <c r="BB28" i="1" s="1"/>
  <c r="AO28" i="1"/>
  <c r="AA28" i="1"/>
  <c r="AC28" i="1" s="1"/>
  <c r="AE28" i="1" s="1"/>
  <c r="T28" i="1"/>
  <c r="AH28" i="1" s="1"/>
  <c r="S28" i="1"/>
  <c r="BA27" i="1"/>
  <c r="AW27" i="1" s="1"/>
  <c r="AO27" i="1"/>
  <c r="AM27" i="1"/>
  <c r="AA27" i="1"/>
  <c r="AC27" i="1" s="1"/>
  <c r="AE27" i="1" s="1"/>
  <c r="T27" i="1"/>
  <c r="AH27" i="1" s="1"/>
  <c r="S27" i="1"/>
  <c r="BA26" i="1"/>
  <c r="AO26" i="1" s="1"/>
  <c r="AA26" i="1"/>
  <c r="AC26" i="1" s="1"/>
  <c r="AE26" i="1" s="1"/>
  <c r="T26" i="1"/>
  <c r="AQ26" i="1" s="1"/>
  <c r="S26" i="1"/>
  <c r="BA25" i="1"/>
  <c r="BB25" i="1" s="1"/>
  <c r="AA25" i="1"/>
  <c r="AC25" i="1" s="1"/>
  <c r="AE25" i="1" s="1"/>
  <c r="T25" i="1"/>
  <c r="AH25" i="1" s="1"/>
  <c r="S25" i="1"/>
  <c r="BA24" i="1"/>
  <c r="AW24" i="1" s="1"/>
  <c r="AO24" i="1"/>
  <c r="AA24" i="1"/>
  <c r="AC24" i="1" s="1"/>
  <c r="AE24" i="1" s="1"/>
  <c r="T24" i="1"/>
  <c r="AH24" i="1" s="1"/>
  <c r="S24" i="1"/>
  <c r="BA23" i="1"/>
  <c r="AO23" i="1" s="1"/>
  <c r="AT23" i="1"/>
  <c r="AA23" i="1"/>
  <c r="AC23" i="1" s="1"/>
  <c r="AE23" i="1" s="1"/>
  <c r="T23" i="1"/>
  <c r="AQ23" i="1" s="1"/>
  <c r="S23" i="1"/>
  <c r="BA22" i="1"/>
  <c r="BB22" i="1" s="1"/>
  <c r="AA22" i="1"/>
  <c r="AC22" i="1" s="1"/>
  <c r="AE22" i="1" s="1"/>
  <c r="T22" i="1"/>
  <c r="AH22" i="1" s="1"/>
  <c r="S22" i="1"/>
  <c r="BA21" i="1"/>
  <c r="AW21" i="1" s="1"/>
  <c r="AQ21" i="1"/>
  <c r="AM21" i="1"/>
  <c r="AK21" i="1"/>
  <c r="AA21" i="1"/>
  <c r="AC21" i="1" s="1"/>
  <c r="AE21" i="1" s="1"/>
  <c r="T21" i="1"/>
  <c r="AH21" i="1" s="1"/>
  <c r="S21" i="1"/>
  <c r="BA20" i="1"/>
  <c r="AO20" i="1" s="1"/>
  <c r="AT20" i="1"/>
  <c r="AA20" i="1"/>
  <c r="AC20" i="1" s="1"/>
  <c r="AE20" i="1" s="1"/>
  <c r="T20" i="1"/>
  <c r="AH20" i="1" s="1"/>
  <c r="S20" i="1"/>
  <c r="BA19" i="1"/>
  <c r="BB19" i="1" s="1"/>
  <c r="AA19" i="1"/>
  <c r="AC19" i="1" s="1"/>
  <c r="AE19" i="1" s="1"/>
  <c r="T19" i="1"/>
  <c r="AH19" i="1" s="1"/>
  <c r="S19" i="1"/>
  <c r="BE18" i="1"/>
  <c r="BA18" i="1"/>
  <c r="AW18" i="1" s="1"/>
  <c r="AO18" i="1"/>
  <c r="AM18" i="1"/>
  <c r="AK18" i="1"/>
  <c r="AA18" i="1"/>
  <c r="AC18" i="1" s="1"/>
  <c r="AE18" i="1" s="1"/>
  <c r="T18" i="1"/>
  <c r="AQ18" i="1" s="1"/>
  <c r="S18" i="1"/>
  <c r="BA17" i="1"/>
  <c r="AO17" i="1" s="1"/>
  <c r="AA17" i="1"/>
  <c r="AC17" i="1" s="1"/>
  <c r="AE17" i="1" s="1"/>
  <c r="T17" i="1"/>
  <c r="AQ17" i="1" s="1"/>
  <c r="S17" i="1"/>
  <c r="BA16" i="1"/>
  <c r="BB16" i="1" s="1"/>
  <c r="AW16" i="1"/>
  <c r="AT16" i="1"/>
  <c r="AQ16" i="1"/>
  <c r="AM16" i="1"/>
  <c r="AA16" i="1"/>
  <c r="AC16" i="1" s="1"/>
  <c r="AE16" i="1" s="1"/>
  <c r="T16" i="1"/>
  <c r="AH16" i="1" s="1"/>
  <c r="S16" i="1"/>
  <c r="BA15" i="1"/>
  <c r="AW15" i="1" s="1"/>
  <c r="AM15" i="1"/>
  <c r="AK15" i="1"/>
  <c r="AA15" i="1"/>
  <c r="AC15" i="1" s="1"/>
  <c r="AE15" i="1" s="1"/>
  <c r="T15" i="1"/>
  <c r="AQ15" i="1" s="1"/>
  <c r="S15" i="1"/>
  <c r="BA14" i="1"/>
  <c r="AO14" i="1" s="1"/>
  <c r="AA14" i="1"/>
  <c r="AC14" i="1" s="1"/>
  <c r="AE14" i="1" s="1"/>
  <c r="T14" i="1"/>
  <c r="AQ14" i="1" s="1"/>
  <c r="S14" i="1"/>
  <c r="BA13" i="1"/>
  <c r="BB13" i="1" s="1"/>
  <c r="AW13" i="1"/>
  <c r="AT13" i="1"/>
  <c r="AA13" i="1"/>
  <c r="AC13" i="1" s="1"/>
  <c r="AE13" i="1" s="1"/>
  <c r="T13" i="1"/>
  <c r="AH13" i="1" s="1"/>
  <c r="S13" i="1"/>
  <c r="BA12" i="1"/>
  <c r="AW12" i="1" s="1"/>
  <c r="AQ12" i="1"/>
  <c r="AA12" i="1"/>
  <c r="AC12" i="1" s="1"/>
  <c r="AE12" i="1" s="1"/>
  <c r="T12" i="1"/>
  <c r="AH12" i="1" s="1"/>
  <c r="S12" i="1"/>
  <c r="BA11" i="1"/>
  <c r="AO11" i="1" s="1"/>
  <c r="AT11" i="1"/>
  <c r="AA11" i="1"/>
  <c r="AC11" i="1" s="1"/>
  <c r="AE11" i="1" s="1"/>
  <c r="T11" i="1"/>
  <c r="AQ11" i="1" s="1"/>
  <c r="S11" i="1"/>
  <c r="BA10" i="1"/>
  <c r="BB10" i="1" s="1"/>
  <c r="AW10" i="1"/>
  <c r="AA10" i="1"/>
  <c r="AC10" i="1" s="1"/>
  <c r="AE10" i="1" s="1"/>
  <c r="T10" i="1"/>
  <c r="AH10" i="1" s="1"/>
  <c r="S10" i="1"/>
  <c r="BA9" i="1"/>
  <c r="AW9" i="1" s="1"/>
  <c r="AM9" i="1"/>
  <c r="AK9" i="1"/>
  <c r="AA9" i="1"/>
  <c r="AC9" i="1" s="1"/>
  <c r="AE9" i="1" s="1"/>
  <c r="T9" i="1"/>
  <c r="AQ9" i="1" s="1"/>
  <c r="S9" i="1"/>
  <c r="BA8" i="1"/>
  <c r="AO8" i="1" s="1"/>
  <c r="AA8" i="1"/>
  <c r="AC8" i="1" s="1"/>
  <c r="AE8" i="1" s="1"/>
  <c r="T8" i="1"/>
  <c r="AQ8" i="1" s="1"/>
  <c r="S8" i="1"/>
  <c r="BA7" i="1"/>
  <c r="BB7" i="1" s="1"/>
  <c r="AW7" i="1"/>
  <c r="AO7" i="1"/>
  <c r="AA7" i="1"/>
  <c r="AC7" i="1" s="1"/>
  <c r="AE7" i="1" s="1"/>
  <c r="T7" i="1"/>
  <c r="AH7" i="1" s="1"/>
  <c r="S7" i="1"/>
  <c r="BA6" i="1"/>
  <c r="AW6" i="1" s="1"/>
  <c r="AO6" i="1"/>
  <c r="AM6" i="1"/>
  <c r="AA6" i="1"/>
  <c r="AC6" i="1" s="1"/>
  <c r="AE6" i="1" s="1"/>
  <c r="T6" i="1"/>
  <c r="AQ6" i="1" s="1"/>
  <c r="S6" i="1"/>
  <c r="BA5" i="1"/>
  <c r="AO5" i="1" s="1"/>
  <c r="AA5" i="1"/>
  <c r="AC5" i="1" s="1"/>
  <c r="AE5" i="1" s="1"/>
  <c r="T5" i="1"/>
  <c r="AQ5" i="1" s="1"/>
  <c r="S5" i="1"/>
  <c r="BA4" i="1"/>
  <c r="BB4" i="1" s="1"/>
  <c r="AW4" i="1"/>
  <c r="AA4" i="1"/>
  <c r="AC4" i="1" s="1"/>
  <c r="AE4" i="1" s="1"/>
  <c r="T4" i="1"/>
  <c r="AH4" i="1" s="1"/>
  <c r="S4" i="1"/>
  <c r="BA3" i="1"/>
  <c r="AT3" i="1" s="1"/>
  <c r="AO3" i="1"/>
  <c r="AA3" i="1"/>
  <c r="AC3" i="1" s="1"/>
  <c r="AE3" i="1" s="1"/>
  <c r="T3" i="1"/>
  <c r="AQ3" i="1" s="1"/>
  <c r="S3" i="1"/>
  <c r="BA2" i="1"/>
  <c r="AO2" i="1" s="1"/>
  <c r="AA2" i="1"/>
  <c r="AC2" i="1" s="1"/>
  <c r="AE2" i="1" s="1"/>
  <c r="T2" i="1"/>
  <c r="AQ2" i="1" s="1"/>
  <c r="S2" i="1"/>
  <c r="AI7" i="1" l="1"/>
  <c r="AQ28" i="1"/>
  <c r="AT7" i="1"/>
  <c r="AO9" i="1"/>
  <c r="AT28" i="1"/>
  <c r="AW28" i="1"/>
  <c r="AI19" i="1"/>
  <c r="AQ7" i="1"/>
  <c r="AT14" i="1"/>
  <c r="AO16" i="1"/>
  <c r="AI25" i="1"/>
  <c r="AK4" i="1"/>
  <c r="AX4" i="1" s="1"/>
  <c r="AY4" i="1" s="1"/>
  <c r="AM4" i="1"/>
  <c r="AO4" i="1"/>
  <c r="AT4" i="1"/>
  <c r="BE27" i="1"/>
  <c r="AH15" i="1"/>
  <c r="AI15" i="1" s="1"/>
  <c r="AQ20" i="1"/>
  <c r="BE28" i="1"/>
  <c r="AK3" i="1"/>
  <c r="AX3" i="1" s="1"/>
  <c r="AI10" i="1"/>
  <c r="AK22" i="1"/>
  <c r="AI24" i="1"/>
  <c r="AQ27" i="1"/>
  <c r="AI13" i="1"/>
  <c r="AH18" i="1"/>
  <c r="AI18" i="1" s="1"/>
  <c r="BE7" i="1"/>
  <c r="AI22" i="1"/>
  <c r="AM3" i="1"/>
  <c r="BE4" i="1"/>
  <c r="BE6" i="1"/>
  <c r="AK10" i="1"/>
  <c r="BB18" i="1"/>
  <c r="AM22" i="1"/>
  <c r="AO22" i="1"/>
  <c r="AO10" i="1"/>
  <c r="AT17" i="1"/>
  <c r="AI21" i="1"/>
  <c r="AQ22" i="1"/>
  <c r="AK24" i="1"/>
  <c r="AT29" i="1"/>
  <c r="BB24" i="1"/>
  <c r="BE24" i="1"/>
  <c r="AM10" i="1"/>
  <c r="AT10" i="1"/>
  <c r="AK16" i="1"/>
  <c r="AX16" i="1" s="1"/>
  <c r="AW22" i="1"/>
  <c r="AM24" i="1"/>
  <c r="AX24" i="1" s="1"/>
  <c r="AY24" i="1" s="1"/>
  <c r="AH9" i="1"/>
  <c r="AI9" i="1" s="1"/>
  <c r="BE12" i="1"/>
  <c r="BE13" i="1"/>
  <c r="AO21" i="1"/>
  <c r="AX21" i="1" s="1"/>
  <c r="AH3" i="1"/>
  <c r="AI3" i="1" s="1"/>
  <c r="AT5" i="1"/>
  <c r="BB6" i="1"/>
  <c r="AX9" i="1"/>
  <c r="AO15" i="1"/>
  <c r="AX15" i="1" s="1"/>
  <c r="AY15" i="1" s="1"/>
  <c r="AT22" i="1"/>
  <c r="BB27" i="1"/>
  <c r="BE25" i="1"/>
  <c r="AH6" i="1"/>
  <c r="AI6" i="1" s="1"/>
  <c r="BB9" i="1"/>
  <c r="AK12" i="1"/>
  <c r="AM13" i="1"/>
  <c r="AQ19" i="1"/>
  <c r="AQ25" i="1"/>
  <c r="AI27" i="1"/>
  <c r="BB21" i="1"/>
  <c r="BB3" i="1"/>
  <c r="AK7" i="1"/>
  <c r="AT8" i="1"/>
  <c r="BE9" i="1"/>
  <c r="BE10" i="1"/>
  <c r="AM12" i="1"/>
  <c r="AO13" i="1"/>
  <c r="AI16" i="1"/>
  <c r="AT19" i="1"/>
  <c r="AQ24" i="1"/>
  <c r="AT25" i="1"/>
  <c r="AK28" i="1"/>
  <c r="AI4" i="1"/>
  <c r="BE19" i="1"/>
  <c r="BB12" i="1"/>
  <c r="AQ10" i="1"/>
  <c r="AK19" i="1"/>
  <c r="AK25" i="1"/>
  <c r="AQ4" i="1"/>
  <c r="AI12" i="1"/>
  <c r="BB15" i="1"/>
  <c r="AX18" i="1"/>
  <c r="AM19" i="1"/>
  <c r="BE21" i="1"/>
  <c r="BE22" i="1"/>
  <c r="AM25" i="1"/>
  <c r="AK13" i="1"/>
  <c r="BE15" i="1"/>
  <c r="BE16" i="1"/>
  <c r="AO19" i="1"/>
  <c r="AO25" i="1"/>
  <c r="AT2" i="1"/>
  <c r="BE3" i="1"/>
  <c r="AK6" i="1"/>
  <c r="AX6" i="1" s="1"/>
  <c r="AM7" i="1"/>
  <c r="AO12" i="1"/>
  <c r="AQ13" i="1"/>
  <c r="AW19" i="1"/>
  <c r="AW25" i="1"/>
  <c r="AK27" i="1"/>
  <c r="AM28" i="1"/>
  <c r="AI28" i="1"/>
  <c r="AT26" i="1"/>
  <c r="AW2" i="1"/>
  <c r="AW5" i="1"/>
  <c r="AW8" i="1"/>
  <c r="AW11" i="1"/>
  <c r="AW14" i="1"/>
  <c r="AW17" i="1"/>
  <c r="AW20" i="1"/>
  <c r="AW23" i="1"/>
  <c r="AW26" i="1"/>
  <c r="AW29" i="1"/>
  <c r="AH2" i="1"/>
  <c r="AI2" i="1" s="1"/>
  <c r="BB2" i="1"/>
  <c r="AH5" i="1"/>
  <c r="AI5" i="1" s="1"/>
  <c r="BB5" i="1"/>
  <c r="AH8" i="1"/>
  <c r="AI8" i="1" s="1"/>
  <c r="BB8" i="1"/>
  <c r="AH11" i="1"/>
  <c r="AI11" i="1" s="1"/>
  <c r="BB11" i="1"/>
  <c r="AH14" i="1"/>
  <c r="AI14" i="1" s="1"/>
  <c r="BB14" i="1"/>
  <c r="AH17" i="1"/>
  <c r="AI17" i="1" s="1"/>
  <c r="BB17" i="1"/>
  <c r="BB20" i="1"/>
  <c r="AH23" i="1"/>
  <c r="AI23" i="1" s="1"/>
  <c r="BB23" i="1"/>
  <c r="AH26" i="1"/>
  <c r="AI26" i="1" s="1"/>
  <c r="BB26" i="1"/>
  <c r="AH29" i="1"/>
  <c r="AI29" i="1" s="1"/>
  <c r="BB29" i="1"/>
  <c r="AI20" i="1"/>
  <c r="AK2" i="1"/>
  <c r="AK5" i="1"/>
  <c r="BE5" i="1"/>
  <c r="AT6" i="1"/>
  <c r="AK8" i="1"/>
  <c r="BE8" i="1"/>
  <c r="AT9" i="1"/>
  <c r="AK11" i="1"/>
  <c r="BE11" i="1"/>
  <c r="AT12" i="1"/>
  <c r="AK14" i="1"/>
  <c r="BE14" i="1"/>
  <c r="AT15" i="1"/>
  <c r="AK17" i="1"/>
  <c r="AX17" i="1" s="1"/>
  <c r="BE17" i="1"/>
  <c r="AT18" i="1"/>
  <c r="AK20" i="1"/>
  <c r="BE20" i="1"/>
  <c r="AT21" i="1"/>
  <c r="AK23" i="1"/>
  <c r="BE23" i="1"/>
  <c r="AT24" i="1"/>
  <c r="AK26" i="1"/>
  <c r="BE26" i="1"/>
  <c r="AT27" i="1"/>
  <c r="AK29" i="1"/>
  <c r="BE29" i="1"/>
  <c r="BE2" i="1"/>
  <c r="AM2" i="1"/>
  <c r="AW3" i="1"/>
  <c r="AM5" i="1"/>
  <c r="AM8" i="1"/>
  <c r="AM11" i="1"/>
  <c r="AM14" i="1"/>
  <c r="AM17" i="1"/>
  <c r="AM20" i="1"/>
  <c r="AM23" i="1"/>
  <c r="AM26" i="1"/>
  <c r="AM29" i="1"/>
  <c r="AX7" i="1" l="1"/>
  <c r="AY7" i="1" s="1"/>
  <c r="AX10" i="1"/>
  <c r="AY10" i="1" s="1"/>
  <c r="AX20" i="1"/>
  <c r="AY18" i="1"/>
  <c r="BD18" i="1" s="1"/>
  <c r="AY17" i="1"/>
  <c r="AY9" i="1"/>
  <c r="AZ9" i="1" s="1"/>
  <c r="AZ24" i="1"/>
  <c r="BD24" i="1"/>
  <c r="AX22" i="1"/>
  <c r="AY22" i="1" s="1"/>
  <c r="AY3" i="1"/>
  <c r="BD3" i="1" s="1"/>
  <c r="AX27" i="1"/>
  <c r="AY27" i="1" s="1"/>
  <c r="AY16" i="1"/>
  <c r="BD16" i="1" s="1"/>
  <c r="AY21" i="1"/>
  <c r="BD21" i="1" s="1"/>
  <c r="AX23" i="1"/>
  <c r="AY23" i="1" s="1"/>
  <c r="AY6" i="1"/>
  <c r="BD6" i="1" s="1"/>
  <c r="AZ10" i="1"/>
  <c r="BD10" i="1"/>
  <c r="BD15" i="1"/>
  <c r="AZ15" i="1"/>
  <c r="BD9" i="1"/>
  <c r="AZ18" i="1"/>
  <c r="AX13" i="1"/>
  <c r="AY13" i="1" s="1"/>
  <c r="AX28" i="1"/>
  <c r="AY28" i="1" s="1"/>
  <c r="AX11" i="1"/>
  <c r="AX25" i="1"/>
  <c r="AY25" i="1" s="1"/>
  <c r="AX12" i="1"/>
  <c r="AY12" i="1"/>
  <c r="AX19" i="1"/>
  <c r="AY19" i="1" s="1"/>
  <c r="AY11" i="1"/>
  <c r="AZ11" i="1" s="1"/>
  <c r="BD11" i="1"/>
  <c r="AZ4" i="1"/>
  <c r="BD4" i="1"/>
  <c r="BD17" i="1"/>
  <c r="AZ17" i="1"/>
  <c r="AX8" i="1"/>
  <c r="AY8" i="1" s="1"/>
  <c r="AX29" i="1"/>
  <c r="AY29" i="1" s="1"/>
  <c r="AX5" i="1"/>
  <c r="AY5" i="1" s="1"/>
  <c r="AZ7" i="1"/>
  <c r="BD7" i="1"/>
  <c r="AX2" i="1"/>
  <c r="AY2" i="1" s="1"/>
  <c r="AY20" i="1"/>
  <c r="AX26" i="1"/>
  <c r="AY26" i="1" s="1"/>
  <c r="AX14" i="1"/>
  <c r="AY14" i="1" s="1"/>
  <c r="AZ3" i="1" l="1"/>
  <c r="AZ22" i="1"/>
  <c r="BD22" i="1"/>
  <c r="AZ6" i="1"/>
  <c r="AZ21" i="1"/>
  <c r="AZ16" i="1"/>
  <c r="AZ19" i="1"/>
  <c r="BD19" i="1"/>
  <c r="BD28" i="1"/>
  <c r="AZ28" i="1"/>
  <c r="BD12" i="1"/>
  <c r="AZ12" i="1"/>
  <c r="BD27" i="1"/>
  <c r="AZ27" i="1"/>
  <c r="AZ25" i="1"/>
  <c r="BD25" i="1"/>
  <c r="AZ13" i="1"/>
  <c r="BD13" i="1"/>
  <c r="BD29" i="1"/>
  <c r="AZ29" i="1"/>
  <c r="BD8" i="1"/>
  <c r="AZ8" i="1"/>
  <c r="BD14" i="1"/>
  <c r="AZ14" i="1"/>
  <c r="BD26" i="1"/>
  <c r="AZ26" i="1"/>
  <c r="AZ2" i="1"/>
  <c r="BD2" i="1"/>
  <c r="BD20" i="1"/>
  <c r="AZ20" i="1"/>
  <c r="BD5" i="1"/>
  <c r="AZ5" i="1"/>
  <c r="BD23" i="1"/>
  <c r="AZ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566B016B-447C-47D3-9D3C-0507EE89EDA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A243D28-5A21-4DA6-8359-A5DDCDB0086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1C0BFF97-3C14-4E15-970A-1CFE5D760D5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302904A1-B89A-4AF8-950D-76F5AEBC6582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0B2ED1A-DCC9-4AEC-A280-EFE84B5AB5E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9AA6CC4D-9F93-4749-AEA3-0066ADDD4761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10788678-E484-4002-BC21-72CC9F50707B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22F34F36-4261-4693-99B6-58CA175300EA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40F500BA-A247-4DA9-B53F-DF94D3673D7F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CC6D1E37-7AF9-4A21-8C98-37903BF401C1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7DB0DE6B-4ECF-4975-9096-8A2B62900E15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29698ABA-E86F-473F-A737-10164E39A233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9AA4966C-3B19-4059-B6A4-02972CDB0536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9CEE83FF-EB21-463D-8FE3-206751A2AF43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D4EAFC20-0C60-40B0-AF36-041671CA9D22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24AA37E-CE84-4492-8762-A912BA8EFE86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<sst xmlns="http://schemas.openxmlformats.org/spreadsheetml/2006/main" count="421" uniqueCount="107">
  <si>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</si>
  <si>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</si>
  <si>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</si>
  <si>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</si>
  <si>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</si>
  <si>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</si>
  <si>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</si>
  <si>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</si>
  <si>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</si>
  <si>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</si>
  <si>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</si>
  <si>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</si>
  <si>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</si>
  <si>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</si>
  <si>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</si>
  <si>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</si>
  <si>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</si>
  <si>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</si>
  <si>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r>
      <rPr>
        <b/>
        <sz val="11"/>
        <rFont val="Arial"/>
        <family val="2"/>
      </rPr>
      <t xml:space="preserve">	</t>
    </r>
    <r>
      <rPr>
        <b/>
        <sz val="11"/>
        <rFont val="Calibri"/>
        <family val="2"/>
      </rPr>
      <t>UCCPM Price</t>
    </r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</si>
  <si>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</si>
  <si>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</si>
  <si>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</si>
  <si>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</si>
  <si>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</si>
  <si>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</si>
  <si>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</si>
  <si>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</si>
  <si>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</si>
  <si>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</si>
  <si>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</si>
  <si>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</si>
  <si>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</si>
  <si>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</si>
  <si>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</si>
  <si>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</si>
  <si>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</si>
  <si>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</si>
  <si>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</si>
  <si>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</si>
  <si>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</si>
  <si>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</si>
  <si>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</si>
  <si>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</si>
  <si>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</si>
  <si>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</si>
  <si>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</si>
  <si>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</si>
  <si>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</si>
  <si>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</si>
  <si>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</si>
  <si>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POE Cost with Load $</t>
  </si>
  <si>
    <t>JLA POE MU%</t>
  </si>
  <si>
    <t>JLA POE Prices</t>
  </si>
  <si>
    <t>Additional Customer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</si>
  <si>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</si>
  <si>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</si>
  <si>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</si>
  <si>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</si>
  <si>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</si>
  <si>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</si>
  <si>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</si>
  <si>
    <t>100% polyester 80gsm Printed Microfiber Cooling Sheet Set</t>
  </si>
  <si>
    <t>Printed Microfiber Sheets</t>
  </si>
  <si>
    <t>100% polyester sheets, cooling treatment, VZB packaging, regular hem, 6 piece set, Serta Brand 80gsm Microfiber</t>
    <phoneticPr fontId="9" type="noConversion"/>
  </si>
  <si>
    <t>TWIN: 66X96"/20x30"(2)/39X75"+12"</t>
  </si>
  <si>
    <t>Small Holly</t>
  </si>
  <si>
    <t>Set</t>
  </si>
  <si>
    <t>Normal</t>
  </si>
  <si>
    <t>6302.22.2020</t>
  </si>
  <si>
    <t>FULL: 81X96"/20x30"(4)/54X75"+12"</t>
  </si>
  <si>
    <t>QUEEN: 90x102"/20x30"(4)/60x80"+12"</t>
  </si>
  <si>
    <t>KING: 108x102"/20x40"(4)/78x80"+12"</t>
  </si>
  <si>
    <t>CKING: 108x102"/20x40"(4)/72x84"+12"</t>
  </si>
  <si>
    <t>SPC: 20x30"(2)</t>
  </si>
  <si>
    <t>6302.22.2010</t>
  </si>
  <si>
    <t>KPC: 20x40"(2)</t>
  </si>
  <si>
    <t>Snowman</t>
  </si>
  <si>
    <t>Gregor red/Green</t>
  </si>
  <si>
    <t>Winter Sheep</t>
  </si>
  <si>
    <t>SH20-1110</t>
    <phoneticPr fontId="9" type="noConversion"/>
  </si>
  <si>
    <t>SH20-1111</t>
  </si>
  <si>
    <t>SH20-1112</t>
  </si>
  <si>
    <t>SH20-1113</t>
  </si>
  <si>
    <t>SH20-1114</t>
  </si>
  <si>
    <t>SH20-1115</t>
  </si>
  <si>
    <t>SH20-1116</t>
  </si>
  <si>
    <t>SH20-1117</t>
  </si>
  <si>
    <t>SH20-1118</t>
  </si>
  <si>
    <t>SH20-1119</t>
  </si>
  <si>
    <t>SH20-1120</t>
  </si>
  <si>
    <t>SH20-1121</t>
  </si>
  <si>
    <t>SH20-1122</t>
  </si>
  <si>
    <t>SH20-1123</t>
  </si>
  <si>
    <t>SH20-1124</t>
  </si>
  <si>
    <t>SH20-1125</t>
  </si>
  <si>
    <t>SH20-1126</t>
  </si>
  <si>
    <t>SH20-1127</t>
  </si>
  <si>
    <t>SH20-1128</t>
  </si>
  <si>
    <t>SH20-1129</t>
  </si>
  <si>
    <t>SH20-1130</t>
  </si>
  <si>
    <t>SH20-1131</t>
  </si>
  <si>
    <t>SH20-1132</t>
  </si>
  <si>
    <t>SH20-1133</t>
  </si>
  <si>
    <t>SH20-1134</t>
  </si>
  <si>
    <t>SH20-1135</t>
  </si>
  <si>
    <t>SH20-1136</t>
  </si>
  <si>
    <t>SH20-1137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</si>
</sst>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[$$-409]#,##0.00;\-[$$-409]#,##0.00"/>
    <numFmt numFmtId="179" formatCode="0.0000"/>
    <numFmt numFmtId="180" formatCode="0.0%"/>
    <numFmt numFmtId="181" formatCode="_ \¥* #,##0.00_ ;_ \¥* \-#,##0.00_ ;_ \¥* &quot;-&quot;??_ ;_ @_ "/>
    <numFmt numFmtId="182" formatCode="0_);[Red]\(0\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181" fontId="1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3" fillId="0" borderId="0" xfId="0" applyFont="1" applyAlignment="1">
      <alignment wrapText="1"/>
    </xf>
    <xf numFmtId="10" fontId="1" fillId="0" borderId="0" xfId="1" applyNumberFormat="1" applyAlignment="1">
      <alignment wrapText="1"/>
    </xf>
    <xf numFmtId="176" fontId="1" fillId="0" borderId="0" xfId="1" applyNumberFormat="1" applyAlignment="1">
      <alignment wrapText="1"/>
    </xf>
    <xf numFmtId="0" fontId="4" fillId="0" borderId="3" xfId="1" applyFont="1" applyBorder="1" applyAlignment="1">
      <alignment horizontal="center" wrapText="1"/>
    </xf>
    <xf numFmtId="0" fontId="4" fillId="0" borderId="3" xfId="1" applyFont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6" fillId="2" borderId="1" xfId="1" applyNumberFormat="1" applyFont="1" applyFill="1" applyBorder="1" applyAlignment="1">
      <alignment horizontal="center" wrapText="1"/>
    </xf>
    <xf numFmtId="176" fontId="4" fillId="6" borderId="1" xfId="1" applyNumberFormat="1" applyFont="1" applyFill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177" fontId="4" fillId="0" borderId="3" xfId="1" applyNumberFormat="1" applyFont="1" applyBorder="1" applyAlignment="1">
      <alignment horizontal="center" wrapText="1"/>
    </xf>
    <xf numFmtId="2" fontId="4" fillId="0" borderId="3" xfId="1" applyNumberFormat="1" applyFont="1" applyBorder="1" applyAlignment="1">
      <alignment horizontal="center" wrapText="1"/>
    </xf>
    <xf numFmtId="1" fontId="4" fillId="0" borderId="3" xfId="1" applyNumberFormat="1" applyFont="1" applyBorder="1" applyAlignment="1">
      <alignment horizontal="center" wrapText="1"/>
    </xf>
    <xf numFmtId="2" fontId="8" fillId="0" borderId="3" xfId="2" applyNumberFormat="1" applyFont="1" applyBorder="1" applyAlignment="1">
      <alignment wrapText="1"/>
    </xf>
    <xf numFmtId="2" fontId="4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4" fillId="0" borderId="3" xfId="1" applyNumberFormat="1" applyFont="1" applyBorder="1" applyAlignment="1">
      <alignment horizontal="center" wrapText="1"/>
    </xf>
    <xf numFmtId="176" fontId="8" fillId="5" borderId="3" xfId="2" applyNumberFormat="1" applyFont="1" applyFill="1" applyBorder="1" applyAlignment="1">
      <alignment wrapText="1"/>
    </xf>
    <xf numFmtId="176" fontId="4" fillId="0" borderId="3" xfId="2" applyNumberFormat="1" applyFont="1" applyBorder="1" applyAlignment="1">
      <alignment wrapText="1"/>
    </xf>
    <xf numFmtId="176" fontId="8" fillId="3" borderId="3" xfId="2" applyNumberFormat="1" applyFont="1" applyFill="1" applyBorder="1" applyAlignment="1">
      <alignment wrapText="1"/>
    </xf>
    <xf numFmtId="10" fontId="8" fillId="3" borderId="3" xfId="2" applyNumberFormat="1" applyFont="1" applyFill="1" applyBorder="1" applyAlignment="1">
      <alignment wrapText="1"/>
    </xf>
    <xf numFmtId="176" fontId="4" fillId="7" borderId="3" xfId="2" applyNumberFormat="1" applyFont="1" applyFill="1" applyBorder="1" applyAlignment="1">
      <alignment wrapText="1"/>
    </xf>
    <xf numFmtId="176" fontId="4" fillId="3" borderId="3" xfId="2" applyNumberFormat="1" applyFont="1" applyFill="1" applyBorder="1" applyAlignment="1">
      <alignment wrapText="1"/>
    </xf>
    <xf numFmtId="0" fontId="1" fillId="0" borderId="3" xfId="1" applyBorder="1" applyAlignment="1">
      <alignment horizontal="center"/>
    </xf>
    <xf numFmtId="0" fontId="1" fillId="0" borderId="3" xfId="1" applyBorder="1"/>
    <xf numFmtId="178" fontId="1" fillId="0" borderId="3" xfId="1" applyNumberFormat="1" applyBorder="1"/>
    <xf numFmtId="0" fontId="0" fillId="0" borderId="3" xfId="3" applyFont="1" applyBorder="1" applyAlignment="1">
      <alignment vertical="center" wrapText="1"/>
    </xf>
    <xf numFmtId="0" fontId="1" fillId="0" borderId="3" xfId="4" applyFont="1" applyBorder="1" applyAlignment="1">
      <alignment vertical="center" wrapText="1"/>
    </xf>
    <xf numFmtId="0" fontId="0" fillId="8" borderId="3" xfId="5" applyFont="1" applyFill="1" applyBorder="1" applyAlignment="1">
      <alignment horizontal="left" vertical="center" wrapText="1"/>
    </xf>
    <xf numFmtId="0" fontId="0" fillId="8" borderId="2" xfId="5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5" borderId="3" xfId="0" applyFont="1" applyFill="1" applyBorder="1" applyAlignment="1">
      <alignment wrapText="1"/>
    </xf>
    <xf numFmtId="176" fontId="1" fillId="0" borderId="1" xfId="1" applyNumberFormat="1" applyBorder="1"/>
    <xf numFmtId="176" fontId="10" fillId="0" borderId="1" xfId="1" applyNumberFormat="1" applyFont="1" applyBorder="1"/>
    <xf numFmtId="177" fontId="0" fillId="0" borderId="3" xfId="6" applyNumberFormat="1" applyFont="1" applyBorder="1" applyAlignment="1">
      <alignment horizontal="center" wrapText="1"/>
    </xf>
    <xf numFmtId="0" fontId="0" fillId="0" borderId="3" xfId="6" applyFont="1" applyBorder="1" applyAlignment="1">
      <alignment wrapText="1"/>
    </xf>
    <xf numFmtId="1" fontId="1" fillId="0" borderId="3" xfId="1" applyNumberFormat="1" applyBorder="1"/>
    <xf numFmtId="179" fontId="1" fillId="9" borderId="3" xfId="1" applyNumberFormat="1" applyFill="1" applyBorder="1"/>
    <xf numFmtId="2" fontId="1" fillId="0" borderId="3" xfId="1" applyNumberFormat="1" applyBorder="1"/>
    <xf numFmtId="1" fontId="1" fillId="9" borderId="3" xfId="1" applyNumberFormat="1" applyFill="1" applyBorder="1"/>
    <xf numFmtId="3" fontId="1" fillId="0" borderId="3" xfId="1" applyNumberFormat="1" applyBorder="1"/>
    <xf numFmtId="176" fontId="1" fillId="9" borderId="3" xfId="1" applyNumberFormat="1" applyFill="1" applyBorder="1"/>
    <xf numFmtId="180" fontId="1" fillId="0" borderId="3" xfId="1" applyNumberFormat="1" applyBorder="1"/>
    <xf numFmtId="10" fontId="1" fillId="0" borderId="3" xfId="1" applyNumberFormat="1" applyBorder="1"/>
    <xf numFmtId="176" fontId="1" fillId="0" borderId="3" xfId="1" applyNumberFormat="1" applyBorder="1"/>
    <xf numFmtId="176" fontId="10" fillId="9" borderId="3" xfId="1" applyNumberFormat="1" applyFont="1" applyFill="1" applyBorder="1"/>
    <xf numFmtId="10" fontId="3" fillId="9" borderId="3" xfId="7" applyNumberFormat="1" applyFont="1" applyFill="1" applyBorder="1" applyAlignment="1"/>
    <xf numFmtId="176" fontId="10" fillId="0" borderId="3" xfId="1" applyNumberFormat="1" applyFont="1" applyBorder="1"/>
    <xf numFmtId="182" fontId="0" fillId="0" borderId="3" xfId="8" applyNumberFormat="1" applyFont="1" applyFill="1" applyBorder="1" applyAlignment="1"/>
    <xf numFmtId="0" fontId="1" fillId="0" borderId="0" xfId="1"/>
    <xf numFmtId="0" fontId="0" fillId="0" borderId="3" xfId="5" applyFont="1" applyBorder="1" applyAlignment="1">
      <alignment horizontal="left" vertical="center" wrapText="1"/>
    </xf>
    <xf numFmtId="0" fontId="1" fillId="0" borderId="3" xfId="1" applyBorder="1" applyAlignment="1">
      <alignment wrapText="1"/>
    </xf>
    <xf numFmtId="0" fontId="1" fillId="0" borderId="0" xfId="1" applyAlignment="1">
      <alignment vertical="center" wrapText="1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3" xfId="1" applyBorder="1" applyAlignment="1">
      <alignment vertical="center" wrapText="1"/>
    </xf>
    <xf numFmtId="177" fontId="0" fillId="0" borderId="3" xfId="6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177" fontId="1" fillId="0" borderId="3" xfId="1" applyNumberFormat="1" applyBorder="1" applyAlignment="1">
      <alignment horizontal="center" wrapText="1"/>
    </xf>
    <xf numFmtId="0" fontId="0" fillId="8" borderId="3" xfId="5" applyFont="1" applyFill="1" applyBorder="1" applyAlignment="1">
      <alignment vertical="center"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9">
    <cellStyle name="Currency_Meijer WR cotton flannel sheet set  01202014 flannel quote hellen 2" xfId="8" xr:uid="{7236095D-2714-4A10-8018-B0051488ECE8}"/>
    <cellStyle name="Normal 2 18 2" xfId="2" xr:uid="{9D706C3A-4FA4-4213-8F9B-12CAEDDAF1FC}"/>
    <cellStyle name="Normal 2 31" xfId="1" xr:uid="{C659C9E5-F8BC-4290-A557-5E6185ABE126}"/>
    <cellStyle name="Normal_2010 NY-showroom sheet set for JCP 0330" xfId="5" xr:uid="{ED97AC97-9EAF-44AB-A2F7-1E09D8E3F5BD}"/>
    <cellStyle name="Normal_2010 NY-showroom sheet set for JCP 0330 2" xfId="6" xr:uid="{A9987CC6-9DF8-4FE6-BF26-B10AFB126073}"/>
    <cellStyle name="Normal_March 2011 Macys market quote" xfId="4" xr:uid="{F262E52A-13D5-49F3-B650-6A95EA385A18}"/>
    <cellStyle name="Normal_Sheet1" xfId="3" xr:uid="{574243B0-A76E-40FA-B036-B8FF75ABA5C6}"/>
    <cellStyle name="Percent 2 5" xfId="7" xr:uid="{F419BEED-141F-44C3-974F-F4EEB1FFEFD8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60008\Desktop\Commitment\202602%20Homegoods%20Serta-Fannie\HG%20Serta%20Brand%2080gsm%20Microfiber%20Cooling%20Sheets%20Commitment%203-3-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HG%20Serta%20Brand%2080gsm%20Microfiber%20Cooling%20Sheets%20Commitment%204-1-2026.xlsx" TargetMode="External"/><Relationship Id="rId2" Type="http://schemas.openxmlformats.org/officeDocument/2006/relationships/externalLinkPath" Target="file:///C:\Users\liujie\Downloads\HG%20Serta%20Brand%2080gsm%20Microfiber%20Cooling%20Sheets%20Commitment%204-1-2026.xlsx" TargetMode="External"/><Relationship Id="rId1" Type="http://schemas.openxmlformats.org/officeDocument/2006/relationships/externalLinkPath" Target="/Users/liujie/Downloads/HG%20Serta%20Brand%2080gsm%20Microfiber%20Cooling%20Sheets%20Commitment%204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202602%20ALDI\https:\jlahome1-my.sharepoint.com\@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FLASH WK 23"/>
      <sheetName val="Sheet1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itment"/>
      <sheetName val="Item"/>
      <sheetName val="Internal Commitment"/>
      <sheetName val="CHN 10-29-2025"/>
      <sheetName val="CHN 11-06-2025"/>
      <sheetName val="CHN 04-09-2025"/>
      <sheetName val="ValueSelect"/>
      <sheetName val="Data"/>
      <sheetName val="Ite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Internal Commitment"/>
      <sheetName val="CHN 10-29-2025"/>
      <sheetName val="CHN 11-06-2025"/>
      <sheetName val="CHN 04-09-2025"/>
      <sheetName val="ValueSelect"/>
      <sheetName val="Data"/>
    </sheetNames>
    <sheetDataSet>
      <sheetData sheetId="0"/>
      <sheetData sheetId="1"/>
      <sheetData sheetId="2">
        <row r="35">
          <cell r="I35">
            <v>3.42</v>
          </cell>
          <cell r="AI35">
            <v>7.21</v>
          </cell>
        </row>
        <row r="36">
          <cell r="I36">
            <v>4.4000000000000004</v>
          </cell>
          <cell r="AI36">
            <v>7.74</v>
          </cell>
        </row>
        <row r="37">
          <cell r="I37">
            <v>4.7300000000000004</v>
          </cell>
          <cell r="AI37">
            <v>9.2100000000000009</v>
          </cell>
        </row>
        <row r="38">
          <cell r="I38">
            <v>5.51</v>
          </cell>
          <cell r="AI38">
            <v>10.89</v>
          </cell>
        </row>
        <row r="39">
          <cell r="I39">
            <v>5.61</v>
          </cell>
          <cell r="AI39">
            <v>10.89</v>
          </cell>
        </row>
        <row r="40">
          <cell r="I40">
            <v>0.93</v>
          </cell>
          <cell r="AI40">
            <v>1.97</v>
          </cell>
        </row>
        <row r="41">
          <cell r="I41">
            <v>1.06</v>
          </cell>
          <cell r="AI41">
            <v>2.2799999999999998</v>
          </cell>
        </row>
        <row r="42">
          <cell r="I42">
            <v>3.42</v>
          </cell>
          <cell r="AI42">
            <v>7.21</v>
          </cell>
        </row>
        <row r="43">
          <cell r="I43">
            <v>4.4000000000000004</v>
          </cell>
          <cell r="AI43">
            <v>7.74</v>
          </cell>
        </row>
        <row r="44">
          <cell r="I44">
            <v>4.7300000000000004</v>
          </cell>
          <cell r="AI44">
            <v>9.2100000000000009</v>
          </cell>
        </row>
        <row r="45">
          <cell r="I45">
            <v>5.51</v>
          </cell>
          <cell r="AI45">
            <v>10.89</v>
          </cell>
        </row>
        <row r="46">
          <cell r="I46">
            <v>5.61</v>
          </cell>
          <cell r="AI46">
            <v>10.89</v>
          </cell>
        </row>
        <row r="47">
          <cell r="I47">
            <v>0.93</v>
          </cell>
          <cell r="AI47">
            <v>1.97</v>
          </cell>
        </row>
        <row r="48">
          <cell r="I48">
            <v>1.06</v>
          </cell>
          <cell r="AI48">
            <v>2.2799999999999998</v>
          </cell>
        </row>
        <row r="49">
          <cell r="I49">
            <v>3.42</v>
          </cell>
          <cell r="AI49">
            <v>7.21</v>
          </cell>
        </row>
        <row r="50">
          <cell r="I50">
            <v>4.4000000000000004</v>
          </cell>
          <cell r="AI50">
            <v>7.74</v>
          </cell>
        </row>
        <row r="51">
          <cell r="I51">
            <v>4.7300000000000004</v>
          </cell>
          <cell r="AI51">
            <v>9.2100000000000009</v>
          </cell>
        </row>
        <row r="52">
          <cell r="I52">
            <v>5.51</v>
          </cell>
          <cell r="AI52">
            <v>10.89</v>
          </cell>
        </row>
        <row r="53">
          <cell r="I53">
            <v>5.61</v>
          </cell>
          <cell r="AI53">
            <v>10.89</v>
          </cell>
        </row>
        <row r="54">
          <cell r="I54">
            <v>0.93</v>
          </cell>
          <cell r="AI54">
            <v>1.97</v>
          </cell>
        </row>
        <row r="55">
          <cell r="I55">
            <v>1.06</v>
          </cell>
          <cell r="AI55">
            <v>2.2799999999999998</v>
          </cell>
        </row>
        <row r="56">
          <cell r="I56">
            <v>3.42</v>
          </cell>
          <cell r="AI56">
            <v>7.21</v>
          </cell>
        </row>
        <row r="57">
          <cell r="I57">
            <v>4.4000000000000004</v>
          </cell>
          <cell r="AI57">
            <v>7.74</v>
          </cell>
        </row>
        <row r="58">
          <cell r="I58">
            <v>4.7300000000000004</v>
          </cell>
          <cell r="AI58">
            <v>9.2100000000000009</v>
          </cell>
        </row>
        <row r="59">
          <cell r="I59">
            <v>5.51</v>
          </cell>
          <cell r="AI59">
            <v>10.89</v>
          </cell>
        </row>
        <row r="60">
          <cell r="I60">
            <v>5.61</v>
          </cell>
          <cell r="AI60">
            <v>10.89</v>
          </cell>
        </row>
        <row r="61">
          <cell r="I61">
            <v>0.93</v>
          </cell>
          <cell r="AI61">
            <v>1.97</v>
          </cell>
        </row>
        <row r="62">
          <cell r="I62">
            <v>1.06</v>
          </cell>
          <cell r="AI62">
            <v>2.2799999999999998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UNIQUE ATTR 2"/>
      <sheetName val="FLASH WK 23"/>
      <sheetName val="PT TABLE"/>
      <sheetName val="COMMON ATTR"/>
      <sheetName val="RN_Item 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UNIQUE ATTR 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3"/>
      <sheetName val="Sheet2"/>
      <sheetName val="FLASH WK 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 Projected 2006 VS. 2005"/>
      <sheetName val="PT TABLE"/>
      <sheetName val="COMMON ATTR"/>
      <sheetName val="RN_Item Disposition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50A0-041D-4790-84C8-377252198001}">
  <dimension ref="A1:BF29"/>
  <sheetViews>
    <sheetView tabSelected="1" topLeftCell="J1" workbookViewId="0">
      <selection activeCell="L5" sqref="L5"/>
    </sheetView>
  </sheetViews>
  <sheetFormatPr defaultColWidth="9" defaultRowHeight="14.5" x14ac:dyDescent="0.35"/>
  <cols>
    <col min="1" max="1" width="10" style="1" customWidth="1"/>
    <col min="2" max="2" width="7.1796875" style="2" customWidth="1"/>
    <col min="3" max="3" width="8.26953125" style="2" customWidth="1"/>
    <col min="4" max="4" width="7.54296875" style="2" customWidth="1"/>
    <col min="5" max="5" width="14.54296875" style="2" customWidth="1"/>
    <col min="6" max="6" width="9.7265625" style="2" customWidth="1"/>
    <col min="7" max="7" width="17.81640625" style="2" customWidth="1"/>
    <col min="8" max="8" width="42.81640625" style="2" customWidth="1"/>
    <col min="9" max="9" width="23.26953125" style="2" customWidth="1"/>
    <col min="10" max="10" width="45.26953125" style="2" customWidth="1"/>
    <col min="11" max="11" width="37.54296875" style="2" customWidth="1"/>
    <col min="12" max="12" width="14.26953125" style="2" customWidth="1"/>
    <col min="13" max="14" width="12.1796875" style="3" customWidth="1"/>
    <col min="15" max="15" width="11.26953125" style="3" customWidth="1"/>
    <col min="16" max="17" width="17" style="2" customWidth="1"/>
    <col min="18" max="18" width="8.54296875" style="2" customWidth="1"/>
    <col min="19" max="20" width="8.453125" style="5" customWidth="1"/>
    <col min="21" max="21" width="9.1796875" style="2" customWidth="1"/>
    <col min="22" max="22" width="8" style="71" customWidth="1"/>
    <col min="23" max="23" width="8.54296875" style="71" customWidth="1"/>
    <col min="24" max="24" width="7.1796875" style="71" customWidth="1"/>
    <col min="25" max="25" width="8.81640625" style="72" customWidth="1"/>
    <col min="26" max="26" width="6.1796875" style="73" customWidth="1"/>
    <col min="27" max="28" width="9.81640625" style="72" customWidth="1"/>
    <col min="29" max="29" width="9.453125" style="73" customWidth="1"/>
    <col min="30" max="30" width="7.54296875" style="2" customWidth="1"/>
    <col min="31" max="31" width="8.7265625" style="5" customWidth="1"/>
    <col min="32" max="32" width="12" style="2" customWidth="1"/>
    <col min="33" max="33" width="8.26953125" style="4" customWidth="1"/>
    <col min="34" max="34" width="8.81640625" style="5" customWidth="1"/>
    <col min="35" max="35" width="8.1796875" style="5" customWidth="1"/>
    <col min="36" max="36" width="7.7265625" style="4" customWidth="1"/>
    <col min="37" max="37" width="8" style="5" customWidth="1"/>
    <col min="38" max="38" width="11.453125" style="4" customWidth="1"/>
    <col min="39" max="39" width="10.54296875" style="5" customWidth="1"/>
    <col min="40" max="40" width="7.81640625" style="4" customWidth="1"/>
    <col min="41" max="41" width="9" style="5" customWidth="1"/>
    <col min="42" max="42" width="7.81640625" style="4" customWidth="1"/>
    <col min="43" max="44" width="9" style="5" customWidth="1"/>
    <col min="45" max="45" width="11.453125" style="4" customWidth="1"/>
    <col min="46" max="46" width="10.54296875" style="5" customWidth="1"/>
    <col min="47" max="47" width="7.7265625" style="5" customWidth="1"/>
    <col min="48" max="48" width="7.81640625" style="4" customWidth="1"/>
    <col min="49" max="49" width="9" style="5" customWidth="1"/>
    <col min="50" max="50" width="7.54296875" style="5" customWidth="1"/>
    <col min="51" max="51" width="9.453125" style="5" customWidth="1"/>
    <col min="52" max="52" width="10.81640625" style="5" customWidth="1"/>
    <col min="53" max="54" width="12" style="5" customWidth="1"/>
    <col min="55" max="55" width="10.453125" style="2" customWidth="1"/>
    <col min="56" max="56" width="11.26953125" style="5" customWidth="1"/>
    <col min="57" max="57" width="14.7265625" style="5" customWidth="1"/>
    <col min="58" max="16384" width="9" style="2"/>
  </cols>
  <sheetData>
    <row r="1" spans="1:58" ht="67.900000000000006" customHeight="1" x14ac:dyDescent="0.35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2" t="s">
        <v>12</v>
      </c>
      <c r="N1" s="13" t="s">
        <v>13</v>
      </c>
      <c r="O1" s="13" t="s">
        <v>14</v>
      </c>
      <c r="P1" s="14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19" t="s">
        <v>22</v>
      </c>
      <c r="X1" s="19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6" t="s">
        <v>29</v>
      </c>
      <c r="AE1" s="25" t="s">
        <v>30</v>
      </c>
      <c r="AF1" s="6" t="s">
        <v>31</v>
      </c>
      <c r="AG1" s="26" t="s">
        <v>32</v>
      </c>
      <c r="AH1" s="27" t="s">
        <v>33</v>
      </c>
      <c r="AI1" s="25" t="s">
        <v>34</v>
      </c>
      <c r="AJ1" s="26" t="s">
        <v>35</v>
      </c>
      <c r="AK1" s="25" t="s">
        <v>36</v>
      </c>
      <c r="AL1" s="26" t="s">
        <v>37</v>
      </c>
      <c r="AM1" s="25" t="s">
        <v>38</v>
      </c>
      <c r="AN1" s="26" t="s">
        <v>39</v>
      </c>
      <c r="AO1" s="25" t="s">
        <v>40</v>
      </c>
      <c r="AP1" s="26" t="s">
        <v>41</v>
      </c>
      <c r="AQ1" s="25" t="s">
        <v>42</v>
      </c>
      <c r="AR1" s="28" t="s">
        <v>43</v>
      </c>
      <c r="AS1" s="26" t="s">
        <v>44</v>
      </c>
      <c r="AT1" s="25" t="s">
        <v>45</v>
      </c>
      <c r="AU1" s="28" t="s">
        <v>46</v>
      </c>
      <c r="AV1" s="26" t="s">
        <v>47</v>
      </c>
      <c r="AW1" s="25" t="s">
        <v>48</v>
      </c>
      <c r="AX1" s="25" t="s">
        <v>49</v>
      </c>
      <c r="AY1" s="29" t="s">
        <v>50</v>
      </c>
      <c r="AZ1" s="30" t="s">
        <v>51</v>
      </c>
      <c r="BA1" s="31" t="s">
        <v>52</v>
      </c>
      <c r="BB1" s="32" t="s">
        <v>53</v>
      </c>
      <c r="BC1" s="6" t="s">
        <v>54</v>
      </c>
      <c r="BD1" s="25" t="s">
        <v>55</v>
      </c>
      <c r="BE1" s="25" t="s">
        <v>56</v>
      </c>
    </row>
    <row r="2" spans="1:58" s="60" customFormat="1" ht="15" customHeight="1" x14ac:dyDescent="0.35">
      <c r="A2" s="33">
        <v>1</v>
      </c>
      <c r="B2" s="34"/>
      <c r="C2" s="34"/>
      <c r="D2" s="34" t="s">
        <v>57</v>
      </c>
      <c r="E2" s="34" t="s">
        <v>58</v>
      </c>
      <c r="F2" s="34" t="s">
        <v>59</v>
      </c>
      <c r="G2" s="35" t="s">
        <v>60</v>
      </c>
      <c r="H2" s="36" t="s">
        <v>61</v>
      </c>
      <c r="I2" s="34" t="s">
        <v>62</v>
      </c>
      <c r="J2" s="37" t="s">
        <v>63</v>
      </c>
      <c r="K2" s="38" t="s">
        <v>64</v>
      </c>
      <c r="L2" s="39" t="s">
        <v>65</v>
      </c>
      <c r="M2" s="40"/>
      <c r="N2" s="40"/>
      <c r="O2" s="41"/>
      <c r="P2" s="42" t="s">
        <v>79</v>
      </c>
      <c r="Q2" s="34"/>
      <c r="R2" s="34" t="s">
        <v>66</v>
      </c>
      <c r="S2" s="43">
        <f>'[10]Internal Commitment'!H128</f>
        <v>0</v>
      </c>
      <c r="T2" s="44">
        <f>'[11]Internal Commitment'!I35</f>
        <v>3.42</v>
      </c>
      <c r="U2" s="34" t="s">
        <v>67</v>
      </c>
      <c r="V2" s="45">
        <v>38</v>
      </c>
      <c r="W2" s="45">
        <v>25</v>
      </c>
      <c r="X2" s="45">
        <v>19</v>
      </c>
      <c r="Y2" s="46">
        <v>5</v>
      </c>
      <c r="Z2" s="47">
        <v>4</v>
      </c>
      <c r="AA2" s="48">
        <f t="shared" ref="AA2:AA29" si="0">IF(V2="","",V2*W2*X2/1000000)</f>
        <v>1.805E-2</v>
      </c>
      <c r="AB2" s="49">
        <v>65</v>
      </c>
      <c r="AC2" s="50">
        <f t="shared" ref="AC2:AC29" si="1">IF(Z2="","",AB2/AA2*Z2)</f>
        <v>14404.43213296399</v>
      </c>
      <c r="AD2" s="51">
        <v>3500</v>
      </c>
      <c r="AE2" s="52">
        <f t="shared" ref="AE2:AE29" si="2">IF(ISERROR(AD2/AC2),"",AD2/AC2)</f>
        <v>0.24298076923076922</v>
      </c>
      <c r="AF2" s="34" t="s">
        <v>68</v>
      </c>
      <c r="AG2" s="53">
        <v>0.214</v>
      </c>
      <c r="AH2" s="52">
        <f t="shared" ref="AH2:AH29" si="3">IF(ISERROR(T2*AG2),"",T2*AG2)</f>
        <v>0.73187999999999998</v>
      </c>
      <c r="AI2" s="52">
        <f t="shared" ref="AI2:AI29" si="4">IF(ISERROR(T2+AE2+AH2),"",T2+AE2+AH2)</f>
        <v>4.3948607692307693</v>
      </c>
      <c r="AJ2" s="54">
        <v>0</v>
      </c>
      <c r="AK2" s="52">
        <f t="shared" ref="AK2:AK29" si="5">IF(ISERROR(BA2*AJ2),"",BA2*AJ2)</f>
        <v>0</v>
      </c>
      <c r="AL2" s="54">
        <v>0</v>
      </c>
      <c r="AM2" s="52">
        <f t="shared" ref="AM2:AM29" si="6">IF(ISERROR(BA2*AL2),"",BA2*AL2)</f>
        <v>0</v>
      </c>
      <c r="AN2" s="54">
        <v>5.5E-2</v>
      </c>
      <c r="AO2" s="52">
        <f t="shared" ref="AO2:AO29" si="7">IF(ISERROR(BA2*AN2),"",BA2*AN2)</f>
        <v>0.39655000000000001</v>
      </c>
      <c r="AP2" s="54">
        <v>0</v>
      </c>
      <c r="AQ2" s="52">
        <f t="shared" ref="AQ2:AQ29" si="8">IF(ISERROR(T2*AP2),"",T2*AP2)</f>
        <v>0</v>
      </c>
      <c r="AR2" s="55">
        <v>0</v>
      </c>
      <c r="AS2" s="54">
        <v>0</v>
      </c>
      <c r="AT2" s="52">
        <f t="shared" ref="AT2:AT29" si="9">IF(ISERROR(BA2*AS2),"",BA2*AS2)</f>
        <v>0</v>
      </c>
      <c r="AU2" s="55">
        <v>0</v>
      </c>
      <c r="AV2" s="54">
        <v>0</v>
      </c>
      <c r="AW2" s="52">
        <f t="shared" ref="AW2:AW29" si="10">IF(ISERROR(BA2*AV2),"",BA2*AV2)</f>
        <v>0</v>
      </c>
      <c r="AX2" s="52">
        <f t="shared" ref="AX2:AX29" si="11">IF(ISERROR(AK2+AM2+AO2+AQ2),"",AK2+AM2+AO2+AQ2)</f>
        <v>0.39655000000000001</v>
      </c>
      <c r="AY2" s="56">
        <f t="shared" ref="AY2:AY29" si="12">IF(ISERROR(AI2+AX2),"",AI2+AX2)</f>
        <v>4.7914107692307697</v>
      </c>
      <c r="AZ2" s="57">
        <f t="shared" ref="AZ2:AZ29" si="13">IF(ISERROR((BA2-AY2)/BA2),"",(BA2-AY2)/BA2)</f>
        <v>0.33544926917742446</v>
      </c>
      <c r="BA2" s="58">
        <f>'[11]Internal Commitment'!AI35</f>
        <v>7.21</v>
      </c>
      <c r="BB2" s="55">
        <f t="shared" ref="BB2:BB29" si="14">BA2</f>
        <v>7.21</v>
      </c>
      <c r="BC2" s="59">
        <v>340</v>
      </c>
      <c r="BD2" s="52">
        <f t="shared" ref="BD2:BD29" si="15">IF(ISERROR(AY2*BC2),"",AY2*BC2)</f>
        <v>1629.0796615384618</v>
      </c>
      <c r="BE2" s="52">
        <f t="shared" ref="BE2:BE29" si="16">IF(ISERROR(BA2*BC2),"",BA2*BC2)</f>
        <v>2451.4</v>
      </c>
    </row>
    <row r="3" spans="1:58" s="60" customFormat="1" ht="15" customHeight="1" x14ac:dyDescent="0.35">
      <c r="A3" s="33">
        <v>2</v>
      </c>
      <c r="B3" s="34"/>
      <c r="C3" s="34"/>
      <c r="D3" s="34" t="s">
        <v>57</v>
      </c>
      <c r="E3" s="34" t="s">
        <v>58</v>
      </c>
      <c r="F3" s="34" t="s">
        <v>59</v>
      </c>
      <c r="G3" s="35" t="s">
        <v>60</v>
      </c>
      <c r="H3" s="36" t="s">
        <v>61</v>
      </c>
      <c r="I3" s="34" t="s">
        <v>62</v>
      </c>
      <c r="J3" s="37" t="s">
        <v>63</v>
      </c>
      <c r="K3" s="38" t="s">
        <v>69</v>
      </c>
      <c r="L3" s="39" t="s">
        <v>65</v>
      </c>
      <c r="M3" s="40"/>
      <c r="N3" s="40"/>
      <c r="O3" s="41"/>
      <c r="P3" s="42" t="s">
        <v>80</v>
      </c>
      <c r="Q3" s="34"/>
      <c r="R3" s="34" t="s">
        <v>66</v>
      </c>
      <c r="S3" s="43">
        <f>'[10]Internal Commitment'!H129</f>
        <v>0</v>
      </c>
      <c r="T3" s="44">
        <f>'[11]Internal Commitment'!I36</f>
        <v>4.4000000000000004</v>
      </c>
      <c r="U3" s="34" t="s">
        <v>67</v>
      </c>
      <c r="V3" s="45">
        <v>38</v>
      </c>
      <c r="W3" s="45">
        <v>25</v>
      </c>
      <c r="X3" s="45">
        <v>22</v>
      </c>
      <c r="Y3" s="46">
        <v>5</v>
      </c>
      <c r="Z3" s="47">
        <v>4</v>
      </c>
      <c r="AA3" s="48">
        <f t="shared" si="0"/>
        <v>2.0899999999999998E-2</v>
      </c>
      <c r="AB3" s="49">
        <v>65</v>
      </c>
      <c r="AC3" s="50">
        <f t="shared" si="1"/>
        <v>12440.191387559809</v>
      </c>
      <c r="AD3" s="51">
        <v>3500</v>
      </c>
      <c r="AE3" s="52">
        <f t="shared" si="2"/>
        <v>0.28134615384615386</v>
      </c>
      <c r="AF3" s="34" t="s">
        <v>68</v>
      </c>
      <c r="AG3" s="53">
        <v>0.214</v>
      </c>
      <c r="AH3" s="52">
        <f t="shared" si="3"/>
        <v>0.9416000000000001</v>
      </c>
      <c r="AI3" s="52">
        <f t="shared" si="4"/>
        <v>5.6229461538461543</v>
      </c>
      <c r="AJ3" s="54">
        <v>0</v>
      </c>
      <c r="AK3" s="52">
        <f t="shared" si="5"/>
        <v>0</v>
      </c>
      <c r="AL3" s="54">
        <v>0</v>
      </c>
      <c r="AM3" s="52">
        <f t="shared" si="6"/>
        <v>0</v>
      </c>
      <c r="AN3" s="54">
        <v>5.5E-2</v>
      </c>
      <c r="AO3" s="52">
        <f t="shared" si="7"/>
        <v>0.42570000000000002</v>
      </c>
      <c r="AP3" s="54">
        <v>0</v>
      </c>
      <c r="AQ3" s="52">
        <f t="shared" si="8"/>
        <v>0</v>
      </c>
      <c r="AR3" s="55">
        <v>0</v>
      </c>
      <c r="AS3" s="54">
        <v>0</v>
      </c>
      <c r="AT3" s="52">
        <f t="shared" si="9"/>
        <v>0</v>
      </c>
      <c r="AU3" s="55">
        <v>0</v>
      </c>
      <c r="AV3" s="54">
        <v>0</v>
      </c>
      <c r="AW3" s="52">
        <f t="shared" si="10"/>
        <v>0</v>
      </c>
      <c r="AX3" s="52">
        <f t="shared" si="11"/>
        <v>0.42570000000000002</v>
      </c>
      <c r="AY3" s="56">
        <f t="shared" si="12"/>
        <v>6.0486461538461542</v>
      </c>
      <c r="AZ3" s="57">
        <f t="shared" si="13"/>
        <v>0.21852116875372687</v>
      </c>
      <c r="BA3" s="58">
        <f>'[11]Internal Commitment'!AI36</f>
        <v>7.74</v>
      </c>
      <c r="BB3" s="55">
        <f t="shared" si="14"/>
        <v>7.74</v>
      </c>
      <c r="BC3" s="59">
        <v>420</v>
      </c>
      <c r="BD3" s="52">
        <f t="shared" si="15"/>
        <v>2540.4313846153846</v>
      </c>
      <c r="BE3" s="52">
        <f t="shared" si="16"/>
        <v>3250.8</v>
      </c>
    </row>
    <row r="4" spans="1:58" s="60" customFormat="1" ht="15" customHeight="1" x14ac:dyDescent="0.35">
      <c r="A4" s="33">
        <v>3</v>
      </c>
      <c r="B4" s="34"/>
      <c r="C4" s="34"/>
      <c r="D4" s="34" t="s">
        <v>57</v>
      </c>
      <c r="E4" s="34" t="s">
        <v>58</v>
      </c>
      <c r="F4" s="34" t="s">
        <v>59</v>
      </c>
      <c r="G4" s="35" t="s">
        <v>60</v>
      </c>
      <c r="H4" s="36" t="s">
        <v>61</v>
      </c>
      <c r="I4" s="34" t="s">
        <v>62</v>
      </c>
      <c r="J4" s="37" t="s">
        <v>63</v>
      </c>
      <c r="K4" s="38" t="s">
        <v>70</v>
      </c>
      <c r="L4" s="39" t="s">
        <v>65</v>
      </c>
      <c r="M4" s="40"/>
      <c r="N4" s="40"/>
      <c r="O4" s="41"/>
      <c r="P4" s="42" t="s">
        <v>81</v>
      </c>
      <c r="Q4" s="34"/>
      <c r="R4" s="34" t="s">
        <v>66</v>
      </c>
      <c r="S4" s="43">
        <f>'[10]Internal Commitment'!H130</f>
        <v>0</v>
      </c>
      <c r="T4" s="44">
        <f>'[11]Internal Commitment'!I37</f>
        <v>4.7300000000000004</v>
      </c>
      <c r="U4" s="34" t="s">
        <v>67</v>
      </c>
      <c r="V4" s="45">
        <v>38</v>
      </c>
      <c r="W4" s="45">
        <v>25</v>
      </c>
      <c r="X4" s="45">
        <v>26</v>
      </c>
      <c r="Y4" s="46">
        <v>5</v>
      </c>
      <c r="Z4" s="47">
        <v>4</v>
      </c>
      <c r="AA4" s="48">
        <f t="shared" si="0"/>
        <v>2.47E-2</v>
      </c>
      <c r="AB4" s="49">
        <v>65</v>
      </c>
      <c r="AC4" s="50">
        <f t="shared" si="1"/>
        <v>10526.315789473685</v>
      </c>
      <c r="AD4" s="51">
        <v>3500</v>
      </c>
      <c r="AE4" s="52">
        <f t="shared" si="2"/>
        <v>0.33249999999999996</v>
      </c>
      <c r="AF4" s="34" t="s">
        <v>68</v>
      </c>
      <c r="AG4" s="53">
        <v>0.214</v>
      </c>
      <c r="AH4" s="52">
        <f t="shared" si="3"/>
        <v>1.0122200000000001</v>
      </c>
      <c r="AI4" s="52">
        <f t="shared" si="4"/>
        <v>6.0747200000000001</v>
      </c>
      <c r="AJ4" s="54">
        <v>0</v>
      </c>
      <c r="AK4" s="52">
        <f t="shared" si="5"/>
        <v>0</v>
      </c>
      <c r="AL4" s="54">
        <v>0</v>
      </c>
      <c r="AM4" s="52">
        <f t="shared" si="6"/>
        <v>0</v>
      </c>
      <c r="AN4" s="54">
        <v>5.5E-2</v>
      </c>
      <c r="AO4" s="52">
        <f t="shared" si="7"/>
        <v>0.50655000000000006</v>
      </c>
      <c r="AP4" s="54">
        <v>0</v>
      </c>
      <c r="AQ4" s="52">
        <f t="shared" si="8"/>
        <v>0</v>
      </c>
      <c r="AR4" s="55">
        <v>0</v>
      </c>
      <c r="AS4" s="54">
        <v>0</v>
      </c>
      <c r="AT4" s="52">
        <f t="shared" si="9"/>
        <v>0</v>
      </c>
      <c r="AU4" s="55">
        <v>0</v>
      </c>
      <c r="AV4" s="54">
        <v>0</v>
      </c>
      <c r="AW4" s="52">
        <f t="shared" si="10"/>
        <v>0</v>
      </c>
      <c r="AX4" s="52">
        <f t="shared" si="11"/>
        <v>0.50655000000000006</v>
      </c>
      <c r="AY4" s="56">
        <f t="shared" si="12"/>
        <v>6.58127</v>
      </c>
      <c r="AZ4" s="57">
        <f t="shared" si="13"/>
        <v>0.28542128121606958</v>
      </c>
      <c r="BA4" s="58">
        <f>'[11]Internal Commitment'!AI37</f>
        <v>9.2100000000000009</v>
      </c>
      <c r="BB4" s="55">
        <f t="shared" si="14"/>
        <v>9.2100000000000009</v>
      </c>
      <c r="BC4" s="59">
        <v>900</v>
      </c>
      <c r="BD4" s="52">
        <f t="shared" si="15"/>
        <v>5923.143</v>
      </c>
      <c r="BE4" s="52">
        <f t="shared" si="16"/>
        <v>8289</v>
      </c>
    </row>
    <row r="5" spans="1:58" s="60" customFormat="1" ht="15" customHeight="1" x14ac:dyDescent="0.35">
      <c r="A5" s="33">
        <v>4</v>
      </c>
      <c r="B5" s="34"/>
      <c r="C5" s="34"/>
      <c r="D5" s="34" t="s">
        <v>57</v>
      </c>
      <c r="E5" s="34" t="s">
        <v>58</v>
      </c>
      <c r="F5" s="34" t="s">
        <v>59</v>
      </c>
      <c r="G5" s="35" t="s">
        <v>60</v>
      </c>
      <c r="H5" s="36" t="s">
        <v>61</v>
      </c>
      <c r="I5" s="34" t="s">
        <v>62</v>
      </c>
      <c r="J5" s="37" t="s">
        <v>63</v>
      </c>
      <c r="K5" s="61" t="s">
        <v>71</v>
      </c>
      <c r="L5" s="39" t="s">
        <v>65</v>
      </c>
      <c r="M5" s="40"/>
      <c r="N5" s="40"/>
      <c r="O5" s="41"/>
      <c r="P5" s="42" t="s">
        <v>82</v>
      </c>
      <c r="Q5" s="34"/>
      <c r="R5" s="34" t="s">
        <v>66</v>
      </c>
      <c r="S5" s="43">
        <f>'[10]Internal Commitment'!H131</f>
        <v>0</v>
      </c>
      <c r="T5" s="44">
        <f>'[11]Internal Commitment'!I38</f>
        <v>5.51</v>
      </c>
      <c r="U5" s="34" t="s">
        <v>67</v>
      </c>
      <c r="V5" s="45">
        <v>38</v>
      </c>
      <c r="W5" s="45">
        <v>25</v>
      </c>
      <c r="X5" s="45">
        <v>28.5</v>
      </c>
      <c r="Y5" s="46">
        <v>5</v>
      </c>
      <c r="Z5" s="47">
        <v>4</v>
      </c>
      <c r="AA5" s="48">
        <f t="shared" si="0"/>
        <v>2.7074999999999998E-2</v>
      </c>
      <c r="AB5" s="49">
        <v>65</v>
      </c>
      <c r="AC5" s="50">
        <f t="shared" si="1"/>
        <v>9602.9547553093271</v>
      </c>
      <c r="AD5" s="51">
        <v>3500</v>
      </c>
      <c r="AE5" s="52">
        <f t="shared" si="2"/>
        <v>0.36447115384615381</v>
      </c>
      <c r="AF5" s="34" t="s">
        <v>68</v>
      </c>
      <c r="AG5" s="53">
        <v>0.214</v>
      </c>
      <c r="AH5" s="52">
        <f t="shared" si="3"/>
        <v>1.1791399999999999</v>
      </c>
      <c r="AI5" s="52">
        <f t="shared" si="4"/>
        <v>7.0536111538461537</v>
      </c>
      <c r="AJ5" s="54">
        <v>0</v>
      </c>
      <c r="AK5" s="52">
        <f t="shared" si="5"/>
        <v>0</v>
      </c>
      <c r="AL5" s="54">
        <v>0</v>
      </c>
      <c r="AM5" s="52">
        <f t="shared" si="6"/>
        <v>0</v>
      </c>
      <c r="AN5" s="54">
        <v>5.5E-2</v>
      </c>
      <c r="AO5" s="52">
        <f t="shared" si="7"/>
        <v>0.59894999999999998</v>
      </c>
      <c r="AP5" s="54">
        <v>0</v>
      </c>
      <c r="AQ5" s="52">
        <f t="shared" si="8"/>
        <v>0</v>
      </c>
      <c r="AR5" s="55">
        <v>0</v>
      </c>
      <c r="AS5" s="54">
        <v>0</v>
      </c>
      <c r="AT5" s="52">
        <f t="shared" si="9"/>
        <v>0</v>
      </c>
      <c r="AU5" s="55">
        <v>0</v>
      </c>
      <c r="AV5" s="54">
        <v>0</v>
      </c>
      <c r="AW5" s="52">
        <f t="shared" si="10"/>
        <v>0</v>
      </c>
      <c r="AX5" s="52">
        <f t="shared" si="11"/>
        <v>0.59894999999999998</v>
      </c>
      <c r="AY5" s="56">
        <f t="shared" si="12"/>
        <v>7.652561153846154</v>
      </c>
      <c r="AZ5" s="57">
        <f t="shared" si="13"/>
        <v>0.29728547714911352</v>
      </c>
      <c r="BA5" s="58">
        <f>'[11]Internal Commitment'!AI38</f>
        <v>10.89</v>
      </c>
      <c r="BB5" s="55">
        <f t="shared" si="14"/>
        <v>10.89</v>
      </c>
      <c r="BC5" s="59">
        <v>176</v>
      </c>
      <c r="BD5" s="52">
        <f t="shared" si="15"/>
        <v>1346.8507630769232</v>
      </c>
      <c r="BE5" s="52">
        <f t="shared" si="16"/>
        <v>1916.64</v>
      </c>
    </row>
    <row r="6" spans="1:58" s="60" customFormat="1" ht="15" customHeight="1" x14ac:dyDescent="0.35">
      <c r="A6" s="33">
        <v>5</v>
      </c>
      <c r="B6" s="34"/>
      <c r="C6" s="34"/>
      <c r="D6" s="34" t="s">
        <v>57</v>
      </c>
      <c r="E6" s="34" t="s">
        <v>58</v>
      </c>
      <c r="F6" s="34" t="s">
        <v>59</v>
      </c>
      <c r="G6" s="35" t="s">
        <v>60</v>
      </c>
      <c r="H6" s="36" t="s">
        <v>61</v>
      </c>
      <c r="I6" s="34" t="s">
        <v>62</v>
      </c>
      <c r="J6" s="37" t="s">
        <v>63</v>
      </c>
      <c r="K6" s="61" t="s">
        <v>72</v>
      </c>
      <c r="L6" s="39" t="s">
        <v>65</v>
      </c>
      <c r="M6" s="40"/>
      <c r="N6" s="40"/>
      <c r="O6" s="41"/>
      <c r="P6" s="42" t="s">
        <v>83</v>
      </c>
      <c r="Q6" s="34"/>
      <c r="R6" s="34" t="s">
        <v>66</v>
      </c>
      <c r="S6" s="43">
        <f>'[10]Internal Commitment'!H132</f>
        <v>0</v>
      </c>
      <c r="T6" s="44">
        <f>'[11]Internal Commitment'!I39</f>
        <v>5.61</v>
      </c>
      <c r="U6" s="34" t="s">
        <v>67</v>
      </c>
      <c r="V6" s="45">
        <v>38</v>
      </c>
      <c r="W6" s="45">
        <v>25</v>
      </c>
      <c r="X6" s="45">
        <v>28.5</v>
      </c>
      <c r="Y6" s="46">
        <v>5</v>
      </c>
      <c r="Z6" s="47">
        <v>4</v>
      </c>
      <c r="AA6" s="48">
        <f t="shared" si="0"/>
        <v>2.7074999999999998E-2</v>
      </c>
      <c r="AB6" s="49">
        <v>65</v>
      </c>
      <c r="AC6" s="50">
        <f t="shared" si="1"/>
        <v>9602.9547553093271</v>
      </c>
      <c r="AD6" s="51">
        <v>3500</v>
      </c>
      <c r="AE6" s="52">
        <f t="shared" si="2"/>
        <v>0.36447115384615381</v>
      </c>
      <c r="AF6" s="34" t="s">
        <v>68</v>
      </c>
      <c r="AG6" s="53">
        <v>0.214</v>
      </c>
      <c r="AH6" s="52">
        <f t="shared" si="3"/>
        <v>1.2005399999999999</v>
      </c>
      <c r="AI6" s="52">
        <f t="shared" si="4"/>
        <v>7.1750111538461541</v>
      </c>
      <c r="AJ6" s="54">
        <v>0</v>
      </c>
      <c r="AK6" s="52">
        <f t="shared" si="5"/>
        <v>0</v>
      </c>
      <c r="AL6" s="54">
        <v>0</v>
      </c>
      <c r="AM6" s="52">
        <f t="shared" si="6"/>
        <v>0</v>
      </c>
      <c r="AN6" s="54">
        <v>5.5E-2</v>
      </c>
      <c r="AO6" s="52">
        <f t="shared" si="7"/>
        <v>0.59894999999999998</v>
      </c>
      <c r="AP6" s="54">
        <v>0</v>
      </c>
      <c r="AQ6" s="52">
        <f t="shared" si="8"/>
        <v>0</v>
      </c>
      <c r="AR6" s="55">
        <v>0</v>
      </c>
      <c r="AS6" s="54">
        <v>0</v>
      </c>
      <c r="AT6" s="52">
        <f t="shared" si="9"/>
        <v>0</v>
      </c>
      <c r="AU6" s="55">
        <v>0</v>
      </c>
      <c r="AV6" s="54">
        <v>0</v>
      </c>
      <c r="AW6" s="52">
        <f t="shared" si="10"/>
        <v>0</v>
      </c>
      <c r="AX6" s="52">
        <f t="shared" si="11"/>
        <v>0.59894999999999998</v>
      </c>
      <c r="AY6" s="56">
        <f t="shared" si="12"/>
        <v>7.7739611538461544</v>
      </c>
      <c r="AZ6" s="57">
        <f t="shared" si="13"/>
        <v>0.28613763509218054</v>
      </c>
      <c r="BA6" s="58">
        <f>'[11]Internal Commitment'!AI39</f>
        <v>10.89</v>
      </c>
      <c r="BB6" s="55">
        <f t="shared" si="14"/>
        <v>10.89</v>
      </c>
      <c r="BC6" s="59"/>
      <c r="BD6" s="52">
        <f t="shared" si="15"/>
        <v>0</v>
      </c>
      <c r="BE6" s="52">
        <f t="shared" si="16"/>
        <v>0</v>
      </c>
    </row>
    <row r="7" spans="1:58" ht="15" customHeight="1" x14ac:dyDescent="0.35">
      <c r="A7" s="33">
        <v>6</v>
      </c>
      <c r="B7" s="34"/>
      <c r="C7" s="34"/>
      <c r="D7" s="34" t="s">
        <v>57</v>
      </c>
      <c r="E7" s="34" t="s">
        <v>58</v>
      </c>
      <c r="F7" s="34" t="s">
        <v>59</v>
      </c>
      <c r="G7" s="35" t="s">
        <v>60</v>
      </c>
      <c r="H7" s="36" t="s">
        <v>61</v>
      </c>
      <c r="I7" s="34" t="s">
        <v>62</v>
      </c>
      <c r="J7" s="37" t="s">
        <v>63</v>
      </c>
      <c r="K7" s="61" t="s">
        <v>73</v>
      </c>
      <c r="L7" s="39" t="s">
        <v>65</v>
      </c>
      <c r="M7" s="40"/>
      <c r="N7" s="40"/>
      <c r="O7" s="41"/>
      <c r="P7" s="42" t="s">
        <v>84</v>
      </c>
      <c r="Q7" s="62"/>
      <c r="R7" s="34" t="s">
        <v>66</v>
      </c>
      <c r="S7" s="43">
        <f>'[10]Internal Commitment'!H133</f>
        <v>0</v>
      </c>
      <c r="T7" s="44">
        <f>'[11]Internal Commitment'!I40</f>
        <v>0.93</v>
      </c>
      <c r="U7" s="34" t="s">
        <v>67</v>
      </c>
      <c r="V7" s="45">
        <v>24.5</v>
      </c>
      <c r="W7" s="45">
        <v>15</v>
      </c>
      <c r="X7" s="45">
        <v>15.5</v>
      </c>
      <c r="Y7" s="46">
        <v>5</v>
      </c>
      <c r="Z7" s="47">
        <v>4</v>
      </c>
      <c r="AA7" s="48">
        <f t="shared" si="0"/>
        <v>5.6962499999999999E-3</v>
      </c>
      <c r="AB7" s="49">
        <v>65</v>
      </c>
      <c r="AC7" s="50">
        <f t="shared" si="1"/>
        <v>45644.064077243798</v>
      </c>
      <c r="AD7" s="51">
        <v>3500</v>
      </c>
      <c r="AE7" s="52">
        <f t="shared" si="2"/>
        <v>7.6680288461538459E-2</v>
      </c>
      <c r="AF7" s="34" t="s">
        <v>74</v>
      </c>
      <c r="AG7" s="53">
        <v>0.214</v>
      </c>
      <c r="AH7" s="52">
        <f t="shared" si="3"/>
        <v>0.19902</v>
      </c>
      <c r="AI7" s="52">
        <f t="shared" si="4"/>
        <v>1.2057002884615384</v>
      </c>
      <c r="AJ7" s="54">
        <v>0</v>
      </c>
      <c r="AK7" s="52">
        <f t="shared" si="5"/>
        <v>0</v>
      </c>
      <c r="AL7" s="54">
        <v>0</v>
      </c>
      <c r="AM7" s="52">
        <f t="shared" si="6"/>
        <v>0</v>
      </c>
      <c r="AN7" s="54">
        <v>5.5E-2</v>
      </c>
      <c r="AO7" s="52">
        <f t="shared" si="7"/>
        <v>0.10835</v>
      </c>
      <c r="AP7" s="54">
        <v>0</v>
      </c>
      <c r="AQ7" s="52">
        <f t="shared" si="8"/>
        <v>0</v>
      </c>
      <c r="AR7" s="55">
        <v>0</v>
      </c>
      <c r="AS7" s="54">
        <v>0</v>
      </c>
      <c r="AT7" s="52">
        <f t="shared" si="9"/>
        <v>0</v>
      </c>
      <c r="AU7" s="55">
        <v>0</v>
      </c>
      <c r="AV7" s="54">
        <v>0</v>
      </c>
      <c r="AW7" s="52">
        <f t="shared" si="10"/>
        <v>0</v>
      </c>
      <c r="AX7" s="52">
        <f t="shared" si="11"/>
        <v>0.10835</v>
      </c>
      <c r="AY7" s="56">
        <f t="shared" si="12"/>
        <v>1.3140502884615384</v>
      </c>
      <c r="AZ7" s="57">
        <f t="shared" si="13"/>
        <v>0.33296939672003129</v>
      </c>
      <c r="BA7" s="58">
        <f>'[11]Internal Commitment'!AI40</f>
        <v>1.97</v>
      </c>
      <c r="BB7" s="55">
        <f t="shared" si="14"/>
        <v>1.97</v>
      </c>
      <c r="BC7" s="59"/>
      <c r="BD7" s="52">
        <f t="shared" si="15"/>
        <v>0</v>
      </c>
      <c r="BE7" s="52">
        <f t="shared" si="16"/>
        <v>0</v>
      </c>
    </row>
    <row r="8" spans="1:58" ht="15" customHeight="1" x14ac:dyDescent="0.35">
      <c r="A8" s="33">
        <v>7</v>
      </c>
      <c r="B8" s="34"/>
      <c r="C8" s="34"/>
      <c r="D8" s="34" t="s">
        <v>57</v>
      </c>
      <c r="E8" s="34" t="s">
        <v>58</v>
      </c>
      <c r="F8" s="34" t="s">
        <v>59</v>
      </c>
      <c r="G8" s="35" t="s">
        <v>60</v>
      </c>
      <c r="H8" s="36" t="s">
        <v>61</v>
      </c>
      <c r="I8" s="34" t="s">
        <v>62</v>
      </c>
      <c r="J8" s="37" t="s">
        <v>63</v>
      </c>
      <c r="K8" s="61" t="s">
        <v>75</v>
      </c>
      <c r="L8" s="39" t="s">
        <v>65</v>
      </c>
      <c r="M8" s="40"/>
      <c r="N8" s="40"/>
      <c r="O8" s="41"/>
      <c r="P8" s="42" t="s">
        <v>85</v>
      </c>
      <c r="Q8" s="62"/>
      <c r="R8" s="34" t="s">
        <v>66</v>
      </c>
      <c r="S8" s="43">
        <f>'[10]Internal Commitment'!H134</f>
        <v>0</v>
      </c>
      <c r="T8" s="44">
        <f>'[11]Internal Commitment'!I41</f>
        <v>1.06</v>
      </c>
      <c r="U8" s="34" t="s">
        <v>67</v>
      </c>
      <c r="V8" s="45">
        <v>24.5</v>
      </c>
      <c r="W8" s="45">
        <v>15</v>
      </c>
      <c r="X8" s="45">
        <v>18.5</v>
      </c>
      <c r="Y8" s="46">
        <v>5</v>
      </c>
      <c r="Z8" s="47">
        <v>4</v>
      </c>
      <c r="AA8" s="48">
        <f t="shared" si="0"/>
        <v>6.7987500000000001E-3</v>
      </c>
      <c r="AB8" s="49">
        <v>65</v>
      </c>
      <c r="AC8" s="50">
        <f t="shared" si="1"/>
        <v>38242.323956609667</v>
      </c>
      <c r="AD8" s="51">
        <v>3500</v>
      </c>
      <c r="AE8" s="52">
        <f t="shared" si="2"/>
        <v>9.1521634615384623E-2</v>
      </c>
      <c r="AF8" s="34" t="s">
        <v>74</v>
      </c>
      <c r="AG8" s="53">
        <v>0.214</v>
      </c>
      <c r="AH8" s="52">
        <f t="shared" si="3"/>
        <v>0.22684000000000001</v>
      </c>
      <c r="AI8" s="52">
        <f t="shared" si="4"/>
        <v>1.3783616346153846</v>
      </c>
      <c r="AJ8" s="54">
        <v>0</v>
      </c>
      <c r="AK8" s="52">
        <f t="shared" si="5"/>
        <v>0</v>
      </c>
      <c r="AL8" s="54">
        <v>0</v>
      </c>
      <c r="AM8" s="52">
        <f t="shared" si="6"/>
        <v>0</v>
      </c>
      <c r="AN8" s="54">
        <v>5.5E-2</v>
      </c>
      <c r="AO8" s="52">
        <f t="shared" si="7"/>
        <v>0.12539999999999998</v>
      </c>
      <c r="AP8" s="54">
        <v>0</v>
      </c>
      <c r="AQ8" s="52">
        <f t="shared" si="8"/>
        <v>0</v>
      </c>
      <c r="AR8" s="55">
        <v>0</v>
      </c>
      <c r="AS8" s="54">
        <v>0</v>
      </c>
      <c r="AT8" s="52">
        <f t="shared" si="9"/>
        <v>0</v>
      </c>
      <c r="AU8" s="55">
        <v>0</v>
      </c>
      <c r="AV8" s="54">
        <v>0</v>
      </c>
      <c r="AW8" s="52">
        <f t="shared" si="10"/>
        <v>0</v>
      </c>
      <c r="AX8" s="52">
        <f t="shared" si="11"/>
        <v>0.12539999999999998</v>
      </c>
      <c r="AY8" s="56">
        <f t="shared" si="12"/>
        <v>1.5037616346153846</v>
      </c>
      <c r="AZ8" s="57">
        <f t="shared" si="13"/>
        <v>0.34045542341430496</v>
      </c>
      <c r="BA8" s="58">
        <f>'[11]Internal Commitment'!AI41</f>
        <v>2.2799999999999998</v>
      </c>
      <c r="BB8" s="55">
        <f t="shared" si="14"/>
        <v>2.2799999999999998</v>
      </c>
      <c r="BC8" s="59"/>
      <c r="BD8" s="52">
        <f t="shared" si="15"/>
        <v>0</v>
      </c>
      <c r="BE8" s="52">
        <f t="shared" si="16"/>
        <v>0</v>
      </c>
    </row>
    <row r="9" spans="1:58" s="63" customFormat="1" ht="15" customHeight="1" x14ac:dyDescent="0.35">
      <c r="A9" s="33">
        <v>8</v>
      </c>
      <c r="B9" s="34"/>
      <c r="C9" s="34"/>
      <c r="D9" s="34" t="s">
        <v>57</v>
      </c>
      <c r="E9" s="34" t="s">
        <v>58</v>
      </c>
      <c r="F9" s="34" t="s">
        <v>59</v>
      </c>
      <c r="G9" s="35" t="s">
        <v>60</v>
      </c>
      <c r="H9" s="36" t="s">
        <v>61</v>
      </c>
      <c r="I9" s="34" t="s">
        <v>62</v>
      </c>
      <c r="J9" s="37" t="s">
        <v>63</v>
      </c>
      <c r="K9" s="61" t="s">
        <v>64</v>
      </c>
      <c r="L9" s="39" t="s">
        <v>76</v>
      </c>
      <c r="M9" s="40"/>
      <c r="N9" s="40"/>
      <c r="O9" s="41"/>
      <c r="P9" s="42" t="s">
        <v>86</v>
      </c>
      <c r="Q9" s="62"/>
      <c r="R9" s="34" t="s">
        <v>66</v>
      </c>
      <c r="S9" s="43">
        <f>'[10]Internal Commitment'!H135</f>
        <v>0</v>
      </c>
      <c r="T9" s="44">
        <f>'[11]Internal Commitment'!I42</f>
        <v>3.42</v>
      </c>
      <c r="U9" s="34" t="s">
        <v>67</v>
      </c>
      <c r="V9" s="45">
        <v>38</v>
      </c>
      <c r="W9" s="45">
        <v>25</v>
      </c>
      <c r="X9" s="45">
        <v>19</v>
      </c>
      <c r="Y9" s="46">
        <v>5</v>
      </c>
      <c r="Z9" s="47">
        <v>4</v>
      </c>
      <c r="AA9" s="48">
        <f t="shared" si="0"/>
        <v>1.805E-2</v>
      </c>
      <c r="AB9" s="49">
        <v>65</v>
      </c>
      <c r="AC9" s="50">
        <f t="shared" si="1"/>
        <v>14404.43213296399</v>
      </c>
      <c r="AD9" s="51">
        <v>3500</v>
      </c>
      <c r="AE9" s="52">
        <f t="shared" si="2"/>
        <v>0.24298076923076922</v>
      </c>
      <c r="AF9" s="34" t="s">
        <v>68</v>
      </c>
      <c r="AG9" s="53">
        <v>0.214</v>
      </c>
      <c r="AH9" s="52">
        <f t="shared" si="3"/>
        <v>0.73187999999999998</v>
      </c>
      <c r="AI9" s="52">
        <f t="shared" si="4"/>
        <v>4.3948607692307693</v>
      </c>
      <c r="AJ9" s="54">
        <v>0</v>
      </c>
      <c r="AK9" s="52">
        <f t="shared" si="5"/>
        <v>0</v>
      </c>
      <c r="AL9" s="54">
        <v>0</v>
      </c>
      <c r="AM9" s="52">
        <f t="shared" si="6"/>
        <v>0</v>
      </c>
      <c r="AN9" s="54">
        <v>5.5E-2</v>
      </c>
      <c r="AO9" s="52">
        <f t="shared" si="7"/>
        <v>0.39655000000000001</v>
      </c>
      <c r="AP9" s="54">
        <v>0</v>
      </c>
      <c r="AQ9" s="52">
        <f t="shared" si="8"/>
        <v>0</v>
      </c>
      <c r="AR9" s="55">
        <v>0</v>
      </c>
      <c r="AS9" s="54">
        <v>0</v>
      </c>
      <c r="AT9" s="52">
        <f t="shared" si="9"/>
        <v>0</v>
      </c>
      <c r="AU9" s="55">
        <v>0</v>
      </c>
      <c r="AV9" s="54">
        <v>0</v>
      </c>
      <c r="AW9" s="52">
        <f t="shared" si="10"/>
        <v>0</v>
      </c>
      <c r="AX9" s="52">
        <f t="shared" si="11"/>
        <v>0.39655000000000001</v>
      </c>
      <c r="AY9" s="56">
        <f t="shared" si="12"/>
        <v>4.7914107692307697</v>
      </c>
      <c r="AZ9" s="57">
        <f t="shared" si="13"/>
        <v>0.33544926917742446</v>
      </c>
      <c r="BA9" s="58">
        <f>'[11]Internal Commitment'!AI42</f>
        <v>7.21</v>
      </c>
      <c r="BB9" s="55">
        <f t="shared" si="14"/>
        <v>7.21</v>
      </c>
      <c r="BC9" s="59">
        <v>340</v>
      </c>
      <c r="BD9" s="52">
        <f t="shared" si="15"/>
        <v>1629.0796615384618</v>
      </c>
      <c r="BE9" s="52">
        <f t="shared" si="16"/>
        <v>2451.4</v>
      </c>
      <c r="BF9" s="60"/>
    </row>
    <row r="10" spans="1:58" s="63" customFormat="1" ht="15" customHeight="1" x14ac:dyDescent="0.35">
      <c r="A10" s="64">
        <v>9</v>
      </c>
      <c r="B10" s="65"/>
      <c r="C10" s="65"/>
      <c r="D10" s="34" t="s">
        <v>57</v>
      </c>
      <c r="E10" s="34" t="s">
        <v>58</v>
      </c>
      <c r="F10" s="34" t="s">
        <v>59</v>
      </c>
      <c r="G10" s="35" t="s">
        <v>60</v>
      </c>
      <c r="H10" s="36" t="s">
        <v>61</v>
      </c>
      <c r="I10" s="34" t="s">
        <v>62</v>
      </c>
      <c r="J10" s="37" t="s">
        <v>63</v>
      </c>
      <c r="K10" s="61" t="s">
        <v>69</v>
      </c>
      <c r="L10" s="39" t="s">
        <v>76</v>
      </c>
      <c r="M10" s="40"/>
      <c r="N10" s="40"/>
      <c r="O10" s="41"/>
      <c r="P10" s="42" t="s">
        <v>87</v>
      </c>
      <c r="Q10" s="66"/>
      <c r="R10" s="34" t="s">
        <v>66</v>
      </c>
      <c r="S10" s="43">
        <f>'[10]Internal Commitment'!H136</f>
        <v>0</v>
      </c>
      <c r="T10" s="44">
        <f>'[11]Internal Commitment'!I43</f>
        <v>4.4000000000000004</v>
      </c>
      <c r="U10" s="34" t="s">
        <v>67</v>
      </c>
      <c r="V10" s="67">
        <v>38</v>
      </c>
      <c r="W10" s="67">
        <v>25</v>
      </c>
      <c r="X10" s="67">
        <v>22</v>
      </c>
      <c r="Y10" s="46">
        <v>5</v>
      </c>
      <c r="Z10" s="47">
        <v>4</v>
      </c>
      <c r="AA10" s="48">
        <f t="shared" si="0"/>
        <v>2.0899999999999998E-2</v>
      </c>
      <c r="AB10" s="49">
        <v>65</v>
      </c>
      <c r="AC10" s="50">
        <f t="shared" si="1"/>
        <v>12440.191387559809</v>
      </c>
      <c r="AD10" s="51">
        <v>3500</v>
      </c>
      <c r="AE10" s="52">
        <f t="shared" si="2"/>
        <v>0.28134615384615386</v>
      </c>
      <c r="AF10" s="34" t="s">
        <v>68</v>
      </c>
      <c r="AG10" s="53">
        <v>0.214</v>
      </c>
      <c r="AH10" s="52">
        <f t="shared" si="3"/>
        <v>0.9416000000000001</v>
      </c>
      <c r="AI10" s="52">
        <f t="shared" si="4"/>
        <v>5.6229461538461543</v>
      </c>
      <c r="AJ10" s="54">
        <v>0</v>
      </c>
      <c r="AK10" s="52">
        <f t="shared" si="5"/>
        <v>0</v>
      </c>
      <c r="AL10" s="54">
        <v>0</v>
      </c>
      <c r="AM10" s="52">
        <f t="shared" si="6"/>
        <v>0</v>
      </c>
      <c r="AN10" s="54">
        <v>5.5E-2</v>
      </c>
      <c r="AO10" s="52">
        <f t="shared" si="7"/>
        <v>0.42570000000000002</v>
      </c>
      <c r="AP10" s="54">
        <v>0</v>
      </c>
      <c r="AQ10" s="52">
        <f t="shared" si="8"/>
        <v>0</v>
      </c>
      <c r="AR10" s="55">
        <v>0</v>
      </c>
      <c r="AS10" s="54">
        <v>0</v>
      </c>
      <c r="AT10" s="52">
        <f t="shared" si="9"/>
        <v>0</v>
      </c>
      <c r="AU10" s="55">
        <v>0</v>
      </c>
      <c r="AV10" s="54">
        <v>0</v>
      </c>
      <c r="AW10" s="52">
        <f t="shared" si="10"/>
        <v>0</v>
      </c>
      <c r="AX10" s="52">
        <f t="shared" si="11"/>
        <v>0.42570000000000002</v>
      </c>
      <c r="AY10" s="56">
        <f t="shared" si="12"/>
        <v>6.0486461538461542</v>
      </c>
      <c r="AZ10" s="57">
        <f t="shared" si="13"/>
        <v>0.21852116875372687</v>
      </c>
      <c r="BA10" s="58">
        <f>'[11]Internal Commitment'!AI43</f>
        <v>7.74</v>
      </c>
      <c r="BB10" s="55">
        <f t="shared" si="14"/>
        <v>7.74</v>
      </c>
      <c r="BC10" s="59">
        <v>420</v>
      </c>
      <c r="BD10" s="52">
        <f t="shared" si="15"/>
        <v>2540.4313846153846</v>
      </c>
      <c r="BE10" s="52">
        <f t="shared" si="16"/>
        <v>3250.8</v>
      </c>
    </row>
    <row r="11" spans="1:58" ht="15" customHeight="1" x14ac:dyDescent="0.35">
      <c r="A11" s="64">
        <v>10</v>
      </c>
      <c r="B11" s="65"/>
      <c r="C11" s="65"/>
      <c r="D11" s="34" t="s">
        <v>57</v>
      </c>
      <c r="E11" s="34" t="s">
        <v>58</v>
      </c>
      <c r="F11" s="34" t="s">
        <v>59</v>
      </c>
      <c r="G11" s="35" t="s">
        <v>60</v>
      </c>
      <c r="H11" s="36" t="s">
        <v>61</v>
      </c>
      <c r="I11" s="34" t="s">
        <v>62</v>
      </c>
      <c r="J11" s="37" t="s">
        <v>63</v>
      </c>
      <c r="K11" s="61" t="s">
        <v>70</v>
      </c>
      <c r="L11" s="39" t="s">
        <v>76</v>
      </c>
      <c r="M11" s="68"/>
      <c r="N11" s="68"/>
      <c r="O11" s="68"/>
      <c r="P11" s="42" t="s">
        <v>88</v>
      </c>
      <c r="Q11" s="62"/>
      <c r="R11" s="34" t="s">
        <v>66</v>
      </c>
      <c r="S11" s="43">
        <f>'[10]Internal Commitment'!H137</f>
        <v>0</v>
      </c>
      <c r="T11" s="44">
        <f>'[11]Internal Commitment'!I44</f>
        <v>4.7300000000000004</v>
      </c>
      <c r="U11" s="34" t="s">
        <v>67</v>
      </c>
      <c r="V11" s="69">
        <v>38</v>
      </c>
      <c r="W11" s="69">
        <v>25</v>
      </c>
      <c r="X11" s="69">
        <v>26</v>
      </c>
      <c r="Y11" s="46">
        <v>5</v>
      </c>
      <c r="Z11" s="47">
        <v>4</v>
      </c>
      <c r="AA11" s="48">
        <f t="shared" si="0"/>
        <v>2.47E-2</v>
      </c>
      <c r="AB11" s="49">
        <v>65</v>
      </c>
      <c r="AC11" s="50">
        <f t="shared" si="1"/>
        <v>10526.315789473685</v>
      </c>
      <c r="AD11" s="51">
        <v>3500</v>
      </c>
      <c r="AE11" s="52">
        <f t="shared" si="2"/>
        <v>0.33249999999999996</v>
      </c>
      <c r="AF11" s="34" t="s">
        <v>68</v>
      </c>
      <c r="AG11" s="53">
        <v>0.214</v>
      </c>
      <c r="AH11" s="52">
        <f t="shared" si="3"/>
        <v>1.0122200000000001</v>
      </c>
      <c r="AI11" s="52">
        <f t="shared" si="4"/>
        <v>6.0747200000000001</v>
      </c>
      <c r="AJ11" s="54">
        <v>0</v>
      </c>
      <c r="AK11" s="52">
        <f t="shared" si="5"/>
        <v>0</v>
      </c>
      <c r="AL11" s="54">
        <v>0</v>
      </c>
      <c r="AM11" s="52">
        <f t="shared" si="6"/>
        <v>0</v>
      </c>
      <c r="AN11" s="54">
        <v>5.5E-2</v>
      </c>
      <c r="AO11" s="52">
        <f t="shared" si="7"/>
        <v>0.50655000000000006</v>
      </c>
      <c r="AP11" s="54">
        <v>0</v>
      </c>
      <c r="AQ11" s="52">
        <f t="shared" si="8"/>
        <v>0</v>
      </c>
      <c r="AR11" s="55">
        <v>0</v>
      </c>
      <c r="AS11" s="54">
        <v>0</v>
      </c>
      <c r="AT11" s="52">
        <f t="shared" si="9"/>
        <v>0</v>
      </c>
      <c r="AU11" s="55">
        <v>0</v>
      </c>
      <c r="AV11" s="54">
        <v>0</v>
      </c>
      <c r="AW11" s="52">
        <f t="shared" si="10"/>
        <v>0</v>
      </c>
      <c r="AX11" s="52">
        <f t="shared" si="11"/>
        <v>0.50655000000000006</v>
      </c>
      <c r="AY11" s="56">
        <f t="shared" si="12"/>
        <v>6.58127</v>
      </c>
      <c r="AZ11" s="57">
        <f t="shared" si="13"/>
        <v>0.28542128121606958</v>
      </c>
      <c r="BA11" s="58">
        <f>'[11]Internal Commitment'!AI44</f>
        <v>9.2100000000000009</v>
      </c>
      <c r="BB11" s="55">
        <f t="shared" si="14"/>
        <v>9.2100000000000009</v>
      </c>
      <c r="BC11" s="59">
        <v>900</v>
      </c>
      <c r="BD11" s="52">
        <f t="shared" si="15"/>
        <v>5923.143</v>
      </c>
      <c r="BE11" s="52">
        <f t="shared" si="16"/>
        <v>8289</v>
      </c>
    </row>
    <row r="12" spans="1:58" ht="15" customHeight="1" x14ac:dyDescent="0.35">
      <c r="A12" s="64">
        <v>11</v>
      </c>
      <c r="B12" s="65"/>
      <c r="C12" s="65"/>
      <c r="D12" s="34" t="s">
        <v>57</v>
      </c>
      <c r="E12" s="34" t="s">
        <v>58</v>
      </c>
      <c r="F12" s="34" t="s">
        <v>59</v>
      </c>
      <c r="G12" s="35" t="s">
        <v>60</v>
      </c>
      <c r="H12" s="36" t="s">
        <v>61</v>
      </c>
      <c r="I12" s="34" t="s">
        <v>62</v>
      </c>
      <c r="J12" s="37" t="s">
        <v>63</v>
      </c>
      <c r="K12" s="61" t="s">
        <v>71</v>
      </c>
      <c r="L12" s="39" t="s">
        <v>76</v>
      </c>
      <c r="M12" s="68"/>
      <c r="N12" s="68"/>
      <c r="O12" s="68"/>
      <c r="P12" s="42" t="s">
        <v>89</v>
      </c>
      <c r="Q12" s="62"/>
      <c r="R12" s="34" t="s">
        <v>66</v>
      </c>
      <c r="S12" s="43">
        <f>'[10]Internal Commitment'!H138</f>
        <v>0</v>
      </c>
      <c r="T12" s="44">
        <f>'[11]Internal Commitment'!I45</f>
        <v>5.51</v>
      </c>
      <c r="U12" s="34" t="s">
        <v>67</v>
      </c>
      <c r="V12" s="69">
        <v>38</v>
      </c>
      <c r="W12" s="69">
        <v>25</v>
      </c>
      <c r="X12" s="69">
        <v>28.5</v>
      </c>
      <c r="Y12" s="46">
        <v>5</v>
      </c>
      <c r="Z12" s="47">
        <v>4</v>
      </c>
      <c r="AA12" s="48">
        <f t="shared" si="0"/>
        <v>2.7074999999999998E-2</v>
      </c>
      <c r="AB12" s="49">
        <v>65</v>
      </c>
      <c r="AC12" s="50">
        <f t="shared" si="1"/>
        <v>9602.9547553093271</v>
      </c>
      <c r="AD12" s="51">
        <v>3500</v>
      </c>
      <c r="AE12" s="52">
        <f t="shared" si="2"/>
        <v>0.36447115384615381</v>
      </c>
      <c r="AF12" s="34" t="s">
        <v>68</v>
      </c>
      <c r="AG12" s="53">
        <v>0.214</v>
      </c>
      <c r="AH12" s="52">
        <f t="shared" si="3"/>
        <v>1.1791399999999999</v>
      </c>
      <c r="AI12" s="52">
        <f t="shared" si="4"/>
        <v>7.0536111538461537</v>
      </c>
      <c r="AJ12" s="54">
        <v>0</v>
      </c>
      <c r="AK12" s="52">
        <f t="shared" si="5"/>
        <v>0</v>
      </c>
      <c r="AL12" s="54">
        <v>0</v>
      </c>
      <c r="AM12" s="52">
        <f t="shared" si="6"/>
        <v>0</v>
      </c>
      <c r="AN12" s="54">
        <v>5.5E-2</v>
      </c>
      <c r="AO12" s="52">
        <f t="shared" si="7"/>
        <v>0.59894999999999998</v>
      </c>
      <c r="AP12" s="54">
        <v>0</v>
      </c>
      <c r="AQ12" s="52">
        <f t="shared" si="8"/>
        <v>0</v>
      </c>
      <c r="AR12" s="55">
        <v>0</v>
      </c>
      <c r="AS12" s="54">
        <v>0</v>
      </c>
      <c r="AT12" s="52">
        <f t="shared" si="9"/>
        <v>0</v>
      </c>
      <c r="AU12" s="55">
        <v>0</v>
      </c>
      <c r="AV12" s="54">
        <v>0</v>
      </c>
      <c r="AW12" s="52">
        <f t="shared" si="10"/>
        <v>0</v>
      </c>
      <c r="AX12" s="52">
        <f t="shared" si="11"/>
        <v>0.59894999999999998</v>
      </c>
      <c r="AY12" s="56">
        <f t="shared" si="12"/>
        <v>7.652561153846154</v>
      </c>
      <c r="AZ12" s="57">
        <f t="shared" si="13"/>
        <v>0.29728547714911352</v>
      </c>
      <c r="BA12" s="58">
        <f>'[11]Internal Commitment'!AI45</f>
        <v>10.89</v>
      </c>
      <c r="BB12" s="55">
        <f t="shared" si="14"/>
        <v>10.89</v>
      </c>
      <c r="BC12" s="59">
        <v>176</v>
      </c>
      <c r="BD12" s="52">
        <f t="shared" si="15"/>
        <v>1346.8507630769232</v>
      </c>
      <c r="BE12" s="52">
        <f t="shared" si="16"/>
        <v>1916.64</v>
      </c>
    </row>
    <row r="13" spans="1:58" ht="15" customHeight="1" x14ac:dyDescent="0.35">
      <c r="A13" s="64">
        <v>12</v>
      </c>
      <c r="B13" s="65"/>
      <c r="C13" s="65"/>
      <c r="D13" s="34" t="s">
        <v>57</v>
      </c>
      <c r="E13" s="34" t="s">
        <v>58</v>
      </c>
      <c r="F13" s="34" t="s">
        <v>59</v>
      </c>
      <c r="G13" s="35" t="s">
        <v>60</v>
      </c>
      <c r="H13" s="36" t="s">
        <v>61</v>
      </c>
      <c r="I13" s="34" t="s">
        <v>62</v>
      </c>
      <c r="J13" s="37" t="s">
        <v>63</v>
      </c>
      <c r="K13" s="61" t="s">
        <v>72</v>
      </c>
      <c r="L13" s="39" t="s">
        <v>76</v>
      </c>
      <c r="M13" s="68"/>
      <c r="N13" s="68"/>
      <c r="O13" s="68"/>
      <c r="P13" s="42" t="s">
        <v>90</v>
      </c>
      <c r="Q13" s="62"/>
      <c r="R13" s="34" t="s">
        <v>66</v>
      </c>
      <c r="S13" s="43">
        <f>'[10]Internal Commitment'!H139</f>
        <v>0</v>
      </c>
      <c r="T13" s="44">
        <f>'[11]Internal Commitment'!I46</f>
        <v>5.61</v>
      </c>
      <c r="U13" s="34" t="s">
        <v>67</v>
      </c>
      <c r="V13" s="69">
        <v>38</v>
      </c>
      <c r="W13" s="69">
        <v>25</v>
      </c>
      <c r="X13" s="69">
        <v>28.5</v>
      </c>
      <c r="Y13" s="46">
        <v>5</v>
      </c>
      <c r="Z13" s="47">
        <v>4</v>
      </c>
      <c r="AA13" s="48">
        <f t="shared" si="0"/>
        <v>2.7074999999999998E-2</v>
      </c>
      <c r="AB13" s="49">
        <v>65</v>
      </c>
      <c r="AC13" s="50">
        <f t="shared" si="1"/>
        <v>9602.9547553093271</v>
      </c>
      <c r="AD13" s="51">
        <v>3500</v>
      </c>
      <c r="AE13" s="52">
        <f t="shared" si="2"/>
        <v>0.36447115384615381</v>
      </c>
      <c r="AF13" s="34" t="s">
        <v>68</v>
      </c>
      <c r="AG13" s="53">
        <v>0.214</v>
      </c>
      <c r="AH13" s="52">
        <f t="shared" si="3"/>
        <v>1.2005399999999999</v>
      </c>
      <c r="AI13" s="52">
        <f t="shared" si="4"/>
        <v>7.1750111538461541</v>
      </c>
      <c r="AJ13" s="54">
        <v>0</v>
      </c>
      <c r="AK13" s="52">
        <f t="shared" si="5"/>
        <v>0</v>
      </c>
      <c r="AL13" s="54">
        <v>0</v>
      </c>
      <c r="AM13" s="52">
        <f t="shared" si="6"/>
        <v>0</v>
      </c>
      <c r="AN13" s="54">
        <v>5.5E-2</v>
      </c>
      <c r="AO13" s="52">
        <f t="shared" si="7"/>
        <v>0.59894999999999998</v>
      </c>
      <c r="AP13" s="54">
        <v>0</v>
      </c>
      <c r="AQ13" s="52">
        <f t="shared" si="8"/>
        <v>0</v>
      </c>
      <c r="AR13" s="55">
        <v>0</v>
      </c>
      <c r="AS13" s="54">
        <v>0</v>
      </c>
      <c r="AT13" s="52">
        <f t="shared" si="9"/>
        <v>0</v>
      </c>
      <c r="AU13" s="55">
        <v>0</v>
      </c>
      <c r="AV13" s="54">
        <v>0</v>
      </c>
      <c r="AW13" s="52">
        <f t="shared" si="10"/>
        <v>0</v>
      </c>
      <c r="AX13" s="52">
        <f t="shared" si="11"/>
        <v>0.59894999999999998</v>
      </c>
      <c r="AY13" s="56">
        <f t="shared" si="12"/>
        <v>7.7739611538461544</v>
      </c>
      <c r="AZ13" s="57">
        <f t="shared" si="13"/>
        <v>0.28613763509218054</v>
      </c>
      <c r="BA13" s="58">
        <f>'[11]Internal Commitment'!AI46</f>
        <v>10.89</v>
      </c>
      <c r="BB13" s="55">
        <f t="shared" si="14"/>
        <v>10.89</v>
      </c>
      <c r="BC13" s="59"/>
      <c r="BD13" s="52">
        <f t="shared" si="15"/>
        <v>0</v>
      </c>
      <c r="BE13" s="52">
        <f t="shared" si="16"/>
        <v>0</v>
      </c>
    </row>
    <row r="14" spans="1:58" ht="15" customHeight="1" x14ac:dyDescent="0.35">
      <c r="A14" s="64">
        <v>13</v>
      </c>
      <c r="B14" s="65"/>
      <c r="C14" s="65"/>
      <c r="D14" s="34" t="s">
        <v>57</v>
      </c>
      <c r="E14" s="34" t="s">
        <v>58</v>
      </c>
      <c r="F14" s="34" t="s">
        <v>59</v>
      </c>
      <c r="G14" s="35" t="s">
        <v>60</v>
      </c>
      <c r="H14" s="36" t="s">
        <v>61</v>
      </c>
      <c r="I14" s="34" t="s">
        <v>62</v>
      </c>
      <c r="J14" s="37" t="s">
        <v>63</v>
      </c>
      <c r="K14" s="61" t="s">
        <v>73</v>
      </c>
      <c r="L14" s="39" t="s">
        <v>76</v>
      </c>
      <c r="M14" s="68"/>
      <c r="N14" s="68"/>
      <c r="O14" s="68"/>
      <c r="P14" s="42" t="s">
        <v>91</v>
      </c>
      <c r="Q14" s="62"/>
      <c r="R14" s="34" t="s">
        <v>66</v>
      </c>
      <c r="S14" s="43">
        <f>'[10]Internal Commitment'!H140</f>
        <v>0</v>
      </c>
      <c r="T14" s="44">
        <f>'[11]Internal Commitment'!I47</f>
        <v>0.93</v>
      </c>
      <c r="U14" s="34" t="s">
        <v>67</v>
      </c>
      <c r="V14" s="69">
        <v>24.5</v>
      </c>
      <c r="W14" s="69">
        <v>15</v>
      </c>
      <c r="X14" s="69">
        <v>15.5</v>
      </c>
      <c r="Y14" s="46">
        <v>5</v>
      </c>
      <c r="Z14" s="47">
        <v>4</v>
      </c>
      <c r="AA14" s="48">
        <f t="shared" si="0"/>
        <v>5.6962499999999999E-3</v>
      </c>
      <c r="AB14" s="49">
        <v>65</v>
      </c>
      <c r="AC14" s="50">
        <f t="shared" si="1"/>
        <v>45644.064077243798</v>
      </c>
      <c r="AD14" s="51">
        <v>3500</v>
      </c>
      <c r="AE14" s="52">
        <f t="shared" si="2"/>
        <v>7.6680288461538459E-2</v>
      </c>
      <c r="AF14" s="34" t="s">
        <v>74</v>
      </c>
      <c r="AG14" s="53">
        <v>0.214</v>
      </c>
      <c r="AH14" s="52">
        <f t="shared" si="3"/>
        <v>0.19902</v>
      </c>
      <c r="AI14" s="52">
        <f t="shared" si="4"/>
        <v>1.2057002884615384</v>
      </c>
      <c r="AJ14" s="54">
        <v>0</v>
      </c>
      <c r="AK14" s="52">
        <f t="shared" si="5"/>
        <v>0</v>
      </c>
      <c r="AL14" s="54">
        <v>0</v>
      </c>
      <c r="AM14" s="52">
        <f t="shared" si="6"/>
        <v>0</v>
      </c>
      <c r="AN14" s="54">
        <v>5.5E-2</v>
      </c>
      <c r="AO14" s="52">
        <f t="shared" si="7"/>
        <v>0.10835</v>
      </c>
      <c r="AP14" s="54">
        <v>0</v>
      </c>
      <c r="AQ14" s="52">
        <f t="shared" si="8"/>
        <v>0</v>
      </c>
      <c r="AR14" s="55">
        <v>0</v>
      </c>
      <c r="AS14" s="54">
        <v>0</v>
      </c>
      <c r="AT14" s="52">
        <f t="shared" si="9"/>
        <v>0</v>
      </c>
      <c r="AU14" s="55">
        <v>0</v>
      </c>
      <c r="AV14" s="54">
        <v>0</v>
      </c>
      <c r="AW14" s="52">
        <f t="shared" si="10"/>
        <v>0</v>
      </c>
      <c r="AX14" s="52">
        <f t="shared" si="11"/>
        <v>0.10835</v>
      </c>
      <c r="AY14" s="56">
        <f t="shared" si="12"/>
        <v>1.3140502884615384</v>
      </c>
      <c r="AZ14" s="57">
        <f t="shared" si="13"/>
        <v>0.33296939672003129</v>
      </c>
      <c r="BA14" s="58">
        <f>'[11]Internal Commitment'!AI47</f>
        <v>1.97</v>
      </c>
      <c r="BB14" s="55">
        <f t="shared" si="14"/>
        <v>1.97</v>
      </c>
      <c r="BC14" s="59"/>
      <c r="BD14" s="52">
        <f t="shared" si="15"/>
        <v>0</v>
      </c>
      <c r="BE14" s="52">
        <f t="shared" si="16"/>
        <v>0</v>
      </c>
      <c r="BF14" s="60"/>
    </row>
    <row r="15" spans="1:58" ht="15" customHeight="1" x14ac:dyDescent="0.35">
      <c r="A15" s="64">
        <v>14</v>
      </c>
      <c r="B15" s="65"/>
      <c r="C15" s="65"/>
      <c r="D15" s="34" t="s">
        <v>57</v>
      </c>
      <c r="E15" s="34" t="s">
        <v>58</v>
      </c>
      <c r="F15" s="34" t="s">
        <v>59</v>
      </c>
      <c r="G15" s="35" t="s">
        <v>60</v>
      </c>
      <c r="H15" s="36" t="s">
        <v>61</v>
      </c>
      <c r="I15" s="34" t="s">
        <v>62</v>
      </c>
      <c r="J15" s="37" t="s">
        <v>63</v>
      </c>
      <c r="K15" s="38" t="s">
        <v>75</v>
      </c>
      <c r="L15" s="39" t="s">
        <v>76</v>
      </c>
      <c r="M15" s="68"/>
      <c r="N15" s="68"/>
      <c r="O15" s="68"/>
      <c r="P15" s="42" t="s">
        <v>92</v>
      </c>
      <c r="Q15" s="62"/>
      <c r="R15" s="34" t="s">
        <v>66</v>
      </c>
      <c r="S15" s="43">
        <f>'[10]Internal Commitment'!H141</f>
        <v>0</v>
      </c>
      <c r="T15" s="44">
        <f>'[11]Internal Commitment'!I48</f>
        <v>1.06</v>
      </c>
      <c r="U15" s="34" t="s">
        <v>67</v>
      </c>
      <c r="V15" s="69">
        <v>24.5</v>
      </c>
      <c r="W15" s="69">
        <v>15</v>
      </c>
      <c r="X15" s="69">
        <v>18.5</v>
      </c>
      <c r="Y15" s="46">
        <v>5</v>
      </c>
      <c r="Z15" s="47">
        <v>4</v>
      </c>
      <c r="AA15" s="48">
        <f t="shared" si="0"/>
        <v>6.7987500000000001E-3</v>
      </c>
      <c r="AB15" s="49">
        <v>65</v>
      </c>
      <c r="AC15" s="50">
        <f t="shared" si="1"/>
        <v>38242.323956609667</v>
      </c>
      <c r="AD15" s="51">
        <v>3500</v>
      </c>
      <c r="AE15" s="52">
        <f t="shared" si="2"/>
        <v>9.1521634615384623E-2</v>
      </c>
      <c r="AF15" s="34" t="s">
        <v>74</v>
      </c>
      <c r="AG15" s="53">
        <v>0.214</v>
      </c>
      <c r="AH15" s="52">
        <f t="shared" si="3"/>
        <v>0.22684000000000001</v>
      </c>
      <c r="AI15" s="52">
        <f t="shared" si="4"/>
        <v>1.3783616346153846</v>
      </c>
      <c r="AJ15" s="54">
        <v>0</v>
      </c>
      <c r="AK15" s="52">
        <f t="shared" si="5"/>
        <v>0</v>
      </c>
      <c r="AL15" s="54">
        <v>0</v>
      </c>
      <c r="AM15" s="52">
        <f t="shared" si="6"/>
        <v>0</v>
      </c>
      <c r="AN15" s="54">
        <v>5.5E-2</v>
      </c>
      <c r="AO15" s="52">
        <f t="shared" si="7"/>
        <v>0.12539999999999998</v>
      </c>
      <c r="AP15" s="54">
        <v>0</v>
      </c>
      <c r="AQ15" s="52">
        <f t="shared" si="8"/>
        <v>0</v>
      </c>
      <c r="AR15" s="55">
        <v>0</v>
      </c>
      <c r="AS15" s="54">
        <v>0</v>
      </c>
      <c r="AT15" s="52">
        <f t="shared" si="9"/>
        <v>0</v>
      </c>
      <c r="AU15" s="55">
        <v>0</v>
      </c>
      <c r="AV15" s="54">
        <v>0</v>
      </c>
      <c r="AW15" s="52">
        <f t="shared" si="10"/>
        <v>0</v>
      </c>
      <c r="AX15" s="52">
        <f t="shared" si="11"/>
        <v>0.12539999999999998</v>
      </c>
      <c r="AY15" s="56">
        <f t="shared" si="12"/>
        <v>1.5037616346153846</v>
      </c>
      <c r="AZ15" s="57">
        <f t="shared" si="13"/>
        <v>0.34045542341430496</v>
      </c>
      <c r="BA15" s="58">
        <f>'[11]Internal Commitment'!AI48</f>
        <v>2.2799999999999998</v>
      </c>
      <c r="BB15" s="55">
        <f t="shared" si="14"/>
        <v>2.2799999999999998</v>
      </c>
      <c r="BC15" s="59"/>
      <c r="BD15" s="52">
        <f t="shared" si="15"/>
        <v>0</v>
      </c>
      <c r="BE15" s="52">
        <f t="shared" si="16"/>
        <v>0</v>
      </c>
    </row>
    <row r="16" spans="1:58" ht="15" customHeight="1" x14ac:dyDescent="0.35">
      <c r="A16" s="64">
        <v>15</v>
      </c>
      <c r="B16" s="65"/>
      <c r="C16" s="65"/>
      <c r="D16" s="34" t="s">
        <v>57</v>
      </c>
      <c r="E16" s="34" t="s">
        <v>58</v>
      </c>
      <c r="F16" s="34" t="s">
        <v>59</v>
      </c>
      <c r="G16" s="35" t="s">
        <v>60</v>
      </c>
      <c r="H16" s="36" t="s">
        <v>61</v>
      </c>
      <c r="I16" s="34" t="s">
        <v>62</v>
      </c>
      <c r="J16" s="37" t="s">
        <v>63</v>
      </c>
      <c r="K16" s="38" t="s">
        <v>64</v>
      </c>
      <c r="L16" s="39" t="s">
        <v>77</v>
      </c>
      <c r="M16" s="68"/>
      <c r="N16" s="68"/>
      <c r="O16" s="68"/>
      <c r="P16" s="42" t="s">
        <v>93</v>
      </c>
      <c r="Q16" s="62"/>
      <c r="R16" s="34" t="s">
        <v>66</v>
      </c>
      <c r="S16" s="43">
        <f>'[10]Internal Commitment'!H142</f>
        <v>0</v>
      </c>
      <c r="T16" s="44">
        <f>'[11]Internal Commitment'!I49</f>
        <v>3.42</v>
      </c>
      <c r="U16" s="34" t="s">
        <v>67</v>
      </c>
      <c r="V16" s="69">
        <v>38</v>
      </c>
      <c r="W16" s="69">
        <v>25</v>
      </c>
      <c r="X16" s="69">
        <v>19</v>
      </c>
      <c r="Y16" s="46">
        <v>5</v>
      </c>
      <c r="Z16" s="47">
        <v>4</v>
      </c>
      <c r="AA16" s="48">
        <f t="shared" si="0"/>
        <v>1.805E-2</v>
      </c>
      <c r="AB16" s="49">
        <v>65</v>
      </c>
      <c r="AC16" s="50">
        <f t="shared" si="1"/>
        <v>14404.43213296399</v>
      </c>
      <c r="AD16" s="51">
        <v>3500</v>
      </c>
      <c r="AE16" s="52">
        <f t="shared" si="2"/>
        <v>0.24298076923076922</v>
      </c>
      <c r="AF16" s="34" t="s">
        <v>68</v>
      </c>
      <c r="AG16" s="53">
        <v>0.214</v>
      </c>
      <c r="AH16" s="52">
        <f t="shared" si="3"/>
        <v>0.73187999999999998</v>
      </c>
      <c r="AI16" s="52">
        <f t="shared" si="4"/>
        <v>4.3948607692307693</v>
      </c>
      <c r="AJ16" s="54">
        <v>0</v>
      </c>
      <c r="AK16" s="52">
        <f t="shared" si="5"/>
        <v>0</v>
      </c>
      <c r="AL16" s="54">
        <v>0</v>
      </c>
      <c r="AM16" s="52">
        <f t="shared" si="6"/>
        <v>0</v>
      </c>
      <c r="AN16" s="54">
        <v>5.5E-2</v>
      </c>
      <c r="AO16" s="52">
        <f t="shared" si="7"/>
        <v>0.39655000000000001</v>
      </c>
      <c r="AP16" s="54">
        <v>0</v>
      </c>
      <c r="AQ16" s="52">
        <f t="shared" si="8"/>
        <v>0</v>
      </c>
      <c r="AR16" s="55">
        <v>0</v>
      </c>
      <c r="AS16" s="54">
        <v>0</v>
      </c>
      <c r="AT16" s="52">
        <f t="shared" si="9"/>
        <v>0</v>
      </c>
      <c r="AU16" s="55">
        <v>0</v>
      </c>
      <c r="AV16" s="54">
        <v>0</v>
      </c>
      <c r="AW16" s="52">
        <f t="shared" si="10"/>
        <v>0</v>
      </c>
      <c r="AX16" s="52">
        <f t="shared" si="11"/>
        <v>0.39655000000000001</v>
      </c>
      <c r="AY16" s="56">
        <f t="shared" si="12"/>
        <v>4.7914107692307697</v>
      </c>
      <c r="AZ16" s="57">
        <f t="shared" si="13"/>
        <v>0.33544926917742446</v>
      </c>
      <c r="BA16" s="58">
        <f>'[11]Internal Commitment'!AI49</f>
        <v>7.21</v>
      </c>
      <c r="BB16" s="55">
        <f t="shared" si="14"/>
        <v>7.21</v>
      </c>
      <c r="BC16" s="59">
        <v>340</v>
      </c>
      <c r="BD16" s="52">
        <f t="shared" si="15"/>
        <v>1629.0796615384618</v>
      </c>
      <c r="BE16" s="52">
        <f t="shared" si="16"/>
        <v>2451.4</v>
      </c>
    </row>
    <row r="17" spans="1:57" ht="15" customHeight="1" x14ac:dyDescent="0.35">
      <c r="A17" s="64">
        <v>16</v>
      </c>
      <c r="B17" s="65"/>
      <c r="C17" s="65"/>
      <c r="D17" s="34" t="s">
        <v>57</v>
      </c>
      <c r="E17" s="34" t="s">
        <v>58</v>
      </c>
      <c r="F17" s="34" t="s">
        <v>59</v>
      </c>
      <c r="G17" s="35" t="s">
        <v>60</v>
      </c>
      <c r="H17" s="36" t="s">
        <v>61</v>
      </c>
      <c r="I17" s="34" t="s">
        <v>62</v>
      </c>
      <c r="J17" s="37" t="s">
        <v>63</v>
      </c>
      <c r="K17" s="38" t="s">
        <v>69</v>
      </c>
      <c r="L17" s="39" t="s">
        <v>77</v>
      </c>
      <c r="M17" s="68"/>
      <c r="N17" s="68"/>
      <c r="O17" s="68"/>
      <c r="P17" s="42" t="s">
        <v>94</v>
      </c>
      <c r="Q17" s="62"/>
      <c r="R17" s="34" t="s">
        <v>66</v>
      </c>
      <c r="S17" s="43">
        <f>'[10]Internal Commitment'!H143</f>
        <v>0</v>
      </c>
      <c r="T17" s="44">
        <f>'[11]Internal Commitment'!I50</f>
        <v>4.4000000000000004</v>
      </c>
      <c r="U17" s="34" t="s">
        <v>67</v>
      </c>
      <c r="V17" s="69">
        <v>38</v>
      </c>
      <c r="W17" s="69">
        <v>25</v>
      </c>
      <c r="X17" s="69">
        <v>22</v>
      </c>
      <c r="Y17" s="46">
        <v>5</v>
      </c>
      <c r="Z17" s="47">
        <v>4</v>
      </c>
      <c r="AA17" s="48">
        <f t="shared" si="0"/>
        <v>2.0899999999999998E-2</v>
      </c>
      <c r="AB17" s="49">
        <v>65</v>
      </c>
      <c r="AC17" s="50">
        <f t="shared" si="1"/>
        <v>12440.191387559809</v>
      </c>
      <c r="AD17" s="51">
        <v>3500</v>
      </c>
      <c r="AE17" s="52">
        <f t="shared" si="2"/>
        <v>0.28134615384615386</v>
      </c>
      <c r="AF17" s="34" t="s">
        <v>68</v>
      </c>
      <c r="AG17" s="53">
        <v>0.214</v>
      </c>
      <c r="AH17" s="52">
        <f t="shared" si="3"/>
        <v>0.9416000000000001</v>
      </c>
      <c r="AI17" s="52">
        <f t="shared" si="4"/>
        <v>5.6229461538461543</v>
      </c>
      <c r="AJ17" s="54">
        <v>0</v>
      </c>
      <c r="AK17" s="52">
        <f t="shared" si="5"/>
        <v>0</v>
      </c>
      <c r="AL17" s="54">
        <v>0</v>
      </c>
      <c r="AM17" s="52">
        <f t="shared" si="6"/>
        <v>0</v>
      </c>
      <c r="AN17" s="54">
        <v>5.5E-2</v>
      </c>
      <c r="AO17" s="52">
        <f t="shared" si="7"/>
        <v>0.42570000000000002</v>
      </c>
      <c r="AP17" s="54">
        <v>0</v>
      </c>
      <c r="AQ17" s="52">
        <f t="shared" si="8"/>
        <v>0</v>
      </c>
      <c r="AR17" s="55">
        <v>0</v>
      </c>
      <c r="AS17" s="54">
        <v>0</v>
      </c>
      <c r="AT17" s="52">
        <f t="shared" si="9"/>
        <v>0</v>
      </c>
      <c r="AU17" s="55">
        <v>0</v>
      </c>
      <c r="AV17" s="54">
        <v>0</v>
      </c>
      <c r="AW17" s="52">
        <f t="shared" si="10"/>
        <v>0</v>
      </c>
      <c r="AX17" s="52">
        <f t="shared" si="11"/>
        <v>0.42570000000000002</v>
      </c>
      <c r="AY17" s="56">
        <f t="shared" si="12"/>
        <v>6.0486461538461542</v>
      </c>
      <c r="AZ17" s="57">
        <f t="shared" si="13"/>
        <v>0.21852116875372687</v>
      </c>
      <c r="BA17" s="58">
        <f>'[11]Internal Commitment'!AI50</f>
        <v>7.74</v>
      </c>
      <c r="BB17" s="55">
        <f t="shared" si="14"/>
        <v>7.74</v>
      </c>
      <c r="BC17" s="59">
        <v>420</v>
      </c>
      <c r="BD17" s="52">
        <f t="shared" si="15"/>
        <v>2540.4313846153846</v>
      </c>
      <c r="BE17" s="52">
        <f t="shared" si="16"/>
        <v>3250.8</v>
      </c>
    </row>
    <row r="18" spans="1:57" ht="15" customHeight="1" x14ac:dyDescent="0.35">
      <c r="A18" s="64">
        <v>17</v>
      </c>
      <c r="B18" s="65"/>
      <c r="C18" s="65"/>
      <c r="D18" s="34" t="s">
        <v>57</v>
      </c>
      <c r="E18" s="34" t="s">
        <v>58</v>
      </c>
      <c r="F18" s="34" t="s">
        <v>59</v>
      </c>
      <c r="G18" s="35" t="s">
        <v>60</v>
      </c>
      <c r="H18" s="36" t="s">
        <v>61</v>
      </c>
      <c r="I18" s="34" t="s">
        <v>62</v>
      </c>
      <c r="J18" s="37" t="s">
        <v>63</v>
      </c>
      <c r="K18" s="38" t="s">
        <v>70</v>
      </c>
      <c r="L18" s="39" t="s">
        <v>77</v>
      </c>
      <c r="M18" s="68"/>
      <c r="N18" s="68"/>
      <c r="O18" s="68"/>
      <c r="P18" s="42" t="s">
        <v>95</v>
      </c>
      <c r="Q18" s="62"/>
      <c r="R18" s="34" t="s">
        <v>66</v>
      </c>
      <c r="S18" s="43">
        <f>'[10]Internal Commitment'!H144</f>
        <v>0</v>
      </c>
      <c r="T18" s="44">
        <f>'[11]Internal Commitment'!I51</f>
        <v>4.7300000000000004</v>
      </c>
      <c r="U18" s="34" t="s">
        <v>67</v>
      </c>
      <c r="V18" s="69">
        <v>38</v>
      </c>
      <c r="W18" s="69">
        <v>25</v>
      </c>
      <c r="X18" s="69">
        <v>26</v>
      </c>
      <c r="Y18" s="46">
        <v>5</v>
      </c>
      <c r="Z18" s="47">
        <v>4</v>
      </c>
      <c r="AA18" s="48">
        <f t="shared" si="0"/>
        <v>2.47E-2</v>
      </c>
      <c r="AB18" s="49">
        <v>65</v>
      </c>
      <c r="AC18" s="50">
        <f t="shared" si="1"/>
        <v>10526.315789473685</v>
      </c>
      <c r="AD18" s="51">
        <v>3500</v>
      </c>
      <c r="AE18" s="52">
        <f t="shared" si="2"/>
        <v>0.33249999999999996</v>
      </c>
      <c r="AF18" s="34" t="s">
        <v>68</v>
      </c>
      <c r="AG18" s="53">
        <v>0.214</v>
      </c>
      <c r="AH18" s="52">
        <f t="shared" si="3"/>
        <v>1.0122200000000001</v>
      </c>
      <c r="AI18" s="52">
        <f t="shared" si="4"/>
        <v>6.0747200000000001</v>
      </c>
      <c r="AJ18" s="54">
        <v>0</v>
      </c>
      <c r="AK18" s="52">
        <f t="shared" si="5"/>
        <v>0</v>
      </c>
      <c r="AL18" s="54">
        <v>0</v>
      </c>
      <c r="AM18" s="52">
        <f t="shared" si="6"/>
        <v>0</v>
      </c>
      <c r="AN18" s="54">
        <v>5.5E-2</v>
      </c>
      <c r="AO18" s="52">
        <f t="shared" si="7"/>
        <v>0.50655000000000006</v>
      </c>
      <c r="AP18" s="54">
        <v>0</v>
      </c>
      <c r="AQ18" s="52">
        <f t="shared" si="8"/>
        <v>0</v>
      </c>
      <c r="AR18" s="55">
        <v>0</v>
      </c>
      <c r="AS18" s="54">
        <v>0</v>
      </c>
      <c r="AT18" s="52">
        <f t="shared" si="9"/>
        <v>0</v>
      </c>
      <c r="AU18" s="55">
        <v>0</v>
      </c>
      <c r="AV18" s="54">
        <v>0</v>
      </c>
      <c r="AW18" s="52">
        <f t="shared" si="10"/>
        <v>0</v>
      </c>
      <c r="AX18" s="52">
        <f t="shared" si="11"/>
        <v>0.50655000000000006</v>
      </c>
      <c r="AY18" s="56">
        <f t="shared" si="12"/>
        <v>6.58127</v>
      </c>
      <c r="AZ18" s="57">
        <f t="shared" si="13"/>
        <v>0.28542128121606958</v>
      </c>
      <c r="BA18" s="58">
        <f>'[11]Internal Commitment'!AI51</f>
        <v>9.2100000000000009</v>
      </c>
      <c r="BB18" s="55">
        <f t="shared" si="14"/>
        <v>9.2100000000000009</v>
      </c>
      <c r="BC18" s="59">
        <v>900</v>
      </c>
      <c r="BD18" s="52">
        <f t="shared" si="15"/>
        <v>5923.143</v>
      </c>
      <c r="BE18" s="52">
        <f t="shared" si="16"/>
        <v>8289</v>
      </c>
    </row>
    <row r="19" spans="1:57" ht="15" customHeight="1" x14ac:dyDescent="0.35">
      <c r="A19" s="64">
        <v>18</v>
      </c>
      <c r="B19" s="65"/>
      <c r="C19" s="65"/>
      <c r="D19" s="34" t="s">
        <v>57</v>
      </c>
      <c r="E19" s="34" t="s">
        <v>58</v>
      </c>
      <c r="F19" s="34" t="s">
        <v>59</v>
      </c>
      <c r="G19" s="35" t="s">
        <v>60</v>
      </c>
      <c r="H19" s="36" t="s">
        <v>61</v>
      </c>
      <c r="I19" s="34" t="s">
        <v>62</v>
      </c>
      <c r="J19" s="37" t="s">
        <v>63</v>
      </c>
      <c r="K19" s="38" t="s">
        <v>71</v>
      </c>
      <c r="L19" s="39" t="s">
        <v>77</v>
      </c>
      <c r="M19" s="68"/>
      <c r="N19" s="68"/>
      <c r="O19" s="68"/>
      <c r="P19" s="42" t="s">
        <v>96</v>
      </c>
      <c r="Q19" s="62"/>
      <c r="R19" s="34" t="s">
        <v>66</v>
      </c>
      <c r="S19" s="43">
        <f>'[10]Internal Commitment'!H145</f>
        <v>0</v>
      </c>
      <c r="T19" s="44">
        <f>'[11]Internal Commitment'!I52</f>
        <v>5.51</v>
      </c>
      <c r="U19" s="34" t="s">
        <v>67</v>
      </c>
      <c r="V19" s="69">
        <v>38</v>
      </c>
      <c r="W19" s="69">
        <v>25</v>
      </c>
      <c r="X19" s="69">
        <v>28.5</v>
      </c>
      <c r="Y19" s="46">
        <v>5</v>
      </c>
      <c r="Z19" s="47">
        <v>4</v>
      </c>
      <c r="AA19" s="48">
        <f t="shared" si="0"/>
        <v>2.7074999999999998E-2</v>
      </c>
      <c r="AB19" s="49">
        <v>65</v>
      </c>
      <c r="AC19" s="50">
        <f t="shared" si="1"/>
        <v>9602.9547553093271</v>
      </c>
      <c r="AD19" s="51">
        <v>3500</v>
      </c>
      <c r="AE19" s="52">
        <f t="shared" si="2"/>
        <v>0.36447115384615381</v>
      </c>
      <c r="AF19" s="34" t="s">
        <v>68</v>
      </c>
      <c r="AG19" s="53">
        <v>0.214</v>
      </c>
      <c r="AH19" s="52">
        <f t="shared" si="3"/>
        <v>1.1791399999999999</v>
      </c>
      <c r="AI19" s="52">
        <f t="shared" si="4"/>
        <v>7.0536111538461537</v>
      </c>
      <c r="AJ19" s="54">
        <v>0</v>
      </c>
      <c r="AK19" s="52">
        <f t="shared" si="5"/>
        <v>0</v>
      </c>
      <c r="AL19" s="54">
        <v>0</v>
      </c>
      <c r="AM19" s="52">
        <f t="shared" si="6"/>
        <v>0</v>
      </c>
      <c r="AN19" s="54">
        <v>5.5E-2</v>
      </c>
      <c r="AO19" s="52">
        <f t="shared" si="7"/>
        <v>0.59894999999999998</v>
      </c>
      <c r="AP19" s="54">
        <v>0</v>
      </c>
      <c r="AQ19" s="52">
        <f t="shared" si="8"/>
        <v>0</v>
      </c>
      <c r="AR19" s="55">
        <v>0</v>
      </c>
      <c r="AS19" s="54">
        <v>0</v>
      </c>
      <c r="AT19" s="52">
        <f t="shared" si="9"/>
        <v>0</v>
      </c>
      <c r="AU19" s="55">
        <v>0</v>
      </c>
      <c r="AV19" s="54">
        <v>0</v>
      </c>
      <c r="AW19" s="52">
        <f t="shared" si="10"/>
        <v>0</v>
      </c>
      <c r="AX19" s="52">
        <f t="shared" si="11"/>
        <v>0.59894999999999998</v>
      </c>
      <c r="AY19" s="56">
        <f t="shared" si="12"/>
        <v>7.652561153846154</v>
      </c>
      <c r="AZ19" s="57">
        <f t="shared" si="13"/>
        <v>0.29728547714911352</v>
      </c>
      <c r="BA19" s="58">
        <f>'[11]Internal Commitment'!AI52</f>
        <v>10.89</v>
      </c>
      <c r="BB19" s="55">
        <f t="shared" si="14"/>
        <v>10.89</v>
      </c>
      <c r="BC19" s="59">
        <v>176</v>
      </c>
      <c r="BD19" s="52">
        <f t="shared" si="15"/>
        <v>1346.8507630769232</v>
      </c>
      <c r="BE19" s="52">
        <f t="shared" si="16"/>
        <v>1916.64</v>
      </c>
    </row>
    <row r="20" spans="1:57" ht="15" customHeight="1" x14ac:dyDescent="0.35">
      <c r="A20" s="64">
        <v>19</v>
      </c>
      <c r="B20" s="65"/>
      <c r="C20" s="65"/>
      <c r="D20" s="34" t="s">
        <v>57</v>
      </c>
      <c r="E20" s="34" t="s">
        <v>58</v>
      </c>
      <c r="F20" s="34" t="s">
        <v>59</v>
      </c>
      <c r="G20" s="35" t="s">
        <v>60</v>
      </c>
      <c r="H20" s="36" t="s">
        <v>61</v>
      </c>
      <c r="I20" s="34" t="s">
        <v>62</v>
      </c>
      <c r="J20" s="37" t="s">
        <v>63</v>
      </c>
      <c r="K20" s="38" t="s">
        <v>72</v>
      </c>
      <c r="L20" s="39" t="s">
        <v>77</v>
      </c>
      <c r="M20" s="68"/>
      <c r="N20" s="68"/>
      <c r="O20" s="68"/>
      <c r="P20" s="42" t="s">
        <v>97</v>
      </c>
      <c r="Q20" s="62"/>
      <c r="R20" s="34" t="s">
        <v>66</v>
      </c>
      <c r="S20" s="43">
        <f>'[10]Internal Commitment'!H146</f>
        <v>0</v>
      </c>
      <c r="T20" s="44">
        <f>'[11]Internal Commitment'!I53</f>
        <v>5.61</v>
      </c>
      <c r="U20" s="34" t="s">
        <v>67</v>
      </c>
      <c r="V20" s="69">
        <v>38</v>
      </c>
      <c r="W20" s="69">
        <v>25</v>
      </c>
      <c r="X20" s="69">
        <v>28.5</v>
      </c>
      <c r="Y20" s="46">
        <v>5</v>
      </c>
      <c r="Z20" s="47">
        <v>4</v>
      </c>
      <c r="AA20" s="48">
        <f t="shared" si="0"/>
        <v>2.7074999999999998E-2</v>
      </c>
      <c r="AB20" s="49">
        <v>65</v>
      </c>
      <c r="AC20" s="50">
        <f t="shared" si="1"/>
        <v>9602.9547553093271</v>
      </c>
      <c r="AD20" s="51">
        <v>3500</v>
      </c>
      <c r="AE20" s="52">
        <f t="shared" si="2"/>
        <v>0.36447115384615381</v>
      </c>
      <c r="AF20" s="34" t="s">
        <v>68</v>
      </c>
      <c r="AG20" s="53">
        <v>0.214</v>
      </c>
      <c r="AH20" s="52">
        <f t="shared" si="3"/>
        <v>1.2005399999999999</v>
      </c>
      <c r="AI20" s="52">
        <f t="shared" si="4"/>
        <v>7.1750111538461541</v>
      </c>
      <c r="AJ20" s="54">
        <v>0</v>
      </c>
      <c r="AK20" s="52">
        <f t="shared" si="5"/>
        <v>0</v>
      </c>
      <c r="AL20" s="54">
        <v>0</v>
      </c>
      <c r="AM20" s="52">
        <f t="shared" si="6"/>
        <v>0</v>
      </c>
      <c r="AN20" s="54">
        <v>5.5E-2</v>
      </c>
      <c r="AO20" s="52">
        <f t="shared" si="7"/>
        <v>0.59894999999999998</v>
      </c>
      <c r="AP20" s="54">
        <v>0</v>
      </c>
      <c r="AQ20" s="52">
        <f t="shared" si="8"/>
        <v>0</v>
      </c>
      <c r="AR20" s="55">
        <v>0</v>
      </c>
      <c r="AS20" s="54">
        <v>0</v>
      </c>
      <c r="AT20" s="52">
        <f t="shared" si="9"/>
        <v>0</v>
      </c>
      <c r="AU20" s="55">
        <v>0</v>
      </c>
      <c r="AV20" s="54">
        <v>0</v>
      </c>
      <c r="AW20" s="52">
        <f t="shared" si="10"/>
        <v>0</v>
      </c>
      <c r="AX20" s="52">
        <f t="shared" si="11"/>
        <v>0.59894999999999998</v>
      </c>
      <c r="AY20" s="56">
        <f t="shared" si="12"/>
        <v>7.7739611538461544</v>
      </c>
      <c r="AZ20" s="57">
        <f t="shared" si="13"/>
        <v>0.28613763509218054</v>
      </c>
      <c r="BA20" s="58">
        <f>'[11]Internal Commitment'!AI53</f>
        <v>10.89</v>
      </c>
      <c r="BB20" s="55">
        <f t="shared" si="14"/>
        <v>10.89</v>
      </c>
      <c r="BC20" s="59"/>
      <c r="BD20" s="52">
        <f t="shared" si="15"/>
        <v>0</v>
      </c>
      <c r="BE20" s="52">
        <f t="shared" si="16"/>
        <v>0</v>
      </c>
    </row>
    <row r="21" spans="1:57" ht="15" customHeight="1" x14ac:dyDescent="0.35">
      <c r="A21" s="64">
        <v>20</v>
      </c>
      <c r="B21" s="65"/>
      <c r="C21" s="65"/>
      <c r="D21" s="34" t="s">
        <v>57</v>
      </c>
      <c r="E21" s="34" t="s">
        <v>58</v>
      </c>
      <c r="F21" s="34" t="s">
        <v>59</v>
      </c>
      <c r="G21" s="35" t="s">
        <v>60</v>
      </c>
      <c r="H21" s="36" t="s">
        <v>61</v>
      </c>
      <c r="I21" s="34" t="s">
        <v>62</v>
      </c>
      <c r="J21" s="37" t="s">
        <v>63</v>
      </c>
      <c r="K21" s="38" t="s">
        <v>73</v>
      </c>
      <c r="L21" s="39" t="s">
        <v>77</v>
      </c>
      <c r="M21" s="68"/>
      <c r="N21" s="68"/>
      <c r="O21" s="68"/>
      <c r="P21" s="42" t="s">
        <v>98</v>
      </c>
      <c r="Q21" s="62"/>
      <c r="R21" s="34" t="s">
        <v>66</v>
      </c>
      <c r="S21" s="43">
        <f>'[10]Internal Commitment'!H147</f>
        <v>0</v>
      </c>
      <c r="T21" s="44">
        <f>'[11]Internal Commitment'!I54</f>
        <v>0.93</v>
      </c>
      <c r="U21" s="34" t="s">
        <v>67</v>
      </c>
      <c r="V21" s="69">
        <v>24.5</v>
      </c>
      <c r="W21" s="69">
        <v>15</v>
      </c>
      <c r="X21" s="69">
        <v>15.5</v>
      </c>
      <c r="Y21" s="46">
        <v>5</v>
      </c>
      <c r="Z21" s="47">
        <v>4</v>
      </c>
      <c r="AA21" s="48">
        <f t="shared" si="0"/>
        <v>5.6962499999999999E-3</v>
      </c>
      <c r="AB21" s="49">
        <v>65</v>
      </c>
      <c r="AC21" s="50">
        <f t="shared" si="1"/>
        <v>45644.064077243798</v>
      </c>
      <c r="AD21" s="51">
        <v>3500</v>
      </c>
      <c r="AE21" s="52">
        <f t="shared" si="2"/>
        <v>7.6680288461538459E-2</v>
      </c>
      <c r="AF21" s="34" t="s">
        <v>74</v>
      </c>
      <c r="AG21" s="53">
        <v>0.214</v>
      </c>
      <c r="AH21" s="52">
        <f t="shared" si="3"/>
        <v>0.19902</v>
      </c>
      <c r="AI21" s="52">
        <f t="shared" si="4"/>
        <v>1.2057002884615384</v>
      </c>
      <c r="AJ21" s="54">
        <v>0</v>
      </c>
      <c r="AK21" s="52">
        <f t="shared" si="5"/>
        <v>0</v>
      </c>
      <c r="AL21" s="54">
        <v>0</v>
      </c>
      <c r="AM21" s="52">
        <f t="shared" si="6"/>
        <v>0</v>
      </c>
      <c r="AN21" s="54">
        <v>5.5E-2</v>
      </c>
      <c r="AO21" s="52">
        <f t="shared" si="7"/>
        <v>0.10835</v>
      </c>
      <c r="AP21" s="54">
        <v>0</v>
      </c>
      <c r="AQ21" s="52">
        <f t="shared" si="8"/>
        <v>0</v>
      </c>
      <c r="AR21" s="55">
        <v>0</v>
      </c>
      <c r="AS21" s="54">
        <v>0</v>
      </c>
      <c r="AT21" s="52">
        <f t="shared" si="9"/>
        <v>0</v>
      </c>
      <c r="AU21" s="55">
        <v>0</v>
      </c>
      <c r="AV21" s="54">
        <v>0</v>
      </c>
      <c r="AW21" s="52">
        <f t="shared" si="10"/>
        <v>0</v>
      </c>
      <c r="AX21" s="52">
        <f t="shared" si="11"/>
        <v>0.10835</v>
      </c>
      <c r="AY21" s="56">
        <f t="shared" si="12"/>
        <v>1.3140502884615384</v>
      </c>
      <c r="AZ21" s="57">
        <f t="shared" si="13"/>
        <v>0.33296939672003129</v>
      </c>
      <c r="BA21" s="58">
        <f>'[11]Internal Commitment'!AI54</f>
        <v>1.97</v>
      </c>
      <c r="BB21" s="55">
        <f t="shared" si="14"/>
        <v>1.97</v>
      </c>
      <c r="BC21" s="59"/>
      <c r="BD21" s="52">
        <f t="shared" si="15"/>
        <v>0</v>
      </c>
      <c r="BE21" s="52">
        <f t="shared" si="16"/>
        <v>0</v>
      </c>
    </row>
    <row r="22" spans="1:57" ht="15" customHeight="1" x14ac:dyDescent="0.35">
      <c r="A22" s="64">
        <v>21</v>
      </c>
      <c r="B22" s="65"/>
      <c r="C22" s="65"/>
      <c r="D22" s="34" t="s">
        <v>57</v>
      </c>
      <c r="E22" s="34" t="s">
        <v>58</v>
      </c>
      <c r="F22" s="34" t="s">
        <v>59</v>
      </c>
      <c r="G22" s="35" t="s">
        <v>60</v>
      </c>
      <c r="H22" s="36" t="s">
        <v>61</v>
      </c>
      <c r="I22" s="34" t="s">
        <v>62</v>
      </c>
      <c r="J22" s="37" t="s">
        <v>63</v>
      </c>
      <c r="K22" s="38" t="s">
        <v>75</v>
      </c>
      <c r="L22" s="39" t="s">
        <v>77</v>
      </c>
      <c r="M22" s="68"/>
      <c r="N22" s="68"/>
      <c r="O22" s="68"/>
      <c r="P22" s="42" t="s">
        <v>99</v>
      </c>
      <c r="Q22" s="62"/>
      <c r="R22" s="34" t="s">
        <v>66</v>
      </c>
      <c r="S22" s="43">
        <f>'[10]Internal Commitment'!H148</f>
        <v>0</v>
      </c>
      <c r="T22" s="44">
        <f>'[11]Internal Commitment'!I55</f>
        <v>1.06</v>
      </c>
      <c r="U22" s="34" t="s">
        <v>67</v>
      </c>
      <c r="V22" s="69">
        <v>24.5</v>
      </c>
      <c r="W22" s="69">
        <v>15</v>
      </c>
      <c r="X22" s="69">
        <v>18.5</v>
      </c>
      <c r="Y22" s="46">
        <v>5</v>
      </c>
      <c r="Z22" s="47">
        <v>4</v>
      </c>
      <c r="AA22" s="48">
        <f t="shared" si="0"/>
        <v>6.7987500000000001E-3</v>
      </c>
      <c r="AB22" s="49">
        <v>65</v>
      </c>
      <c r="AC22" s="50">
        <f t="shared" si="1"/>
        <v>38242.323956609667</v>
      </c>
      <c r="AD22" s="51">
        <v>3500</v>
      </c>
      <c r="AE22" s="52">
        <f t="shared" si="2"/>
        <v>9.1521634615384623E-2</v>
      </c>
      <c r="AF22" s="34" t="s">
        <v>74</v>
      </c>
      <c r="AG22" s="53">
        <v>0.214</v>
      </c>
      <c r="AH22" s="52">
        <f t="shared" si="3"/>
        <v>0.22684000000000001</v>
      </c>
      <c r="AI22" s="52">
        <f t="shared" si="4"/>
        <v>1.3783616346153846</v>
      </c>
      <c r="AJ22" s="54">
        <v>0</v>
      </c>
      <c r="AK22" s="52">
        <f t="shared" si="5"/>
        <v>0</v>
      </c>
      <c r="AL22" s="54">
        <v>0</v>
      </c>
      <c r="AM22" s="52">
        <f t="shared" si="6"/>
        <v>0</v>
      </c>
      <c r="AN22" s="54">
        <v>5.5E-2</v>
      </c>
      <c r="AO22" s="52">
        <f t="shared" si="7"/>
        <v>0.12539999999999998</v>
      </c>
      <c r="AP22" s="54">
        <v>0</v>
      </c>
      <c r="AQ22" s="52">
        <f t="shared" si="8"/>
        <v>0</v>
      </c>
      <c r="AR22" s="55">
        <v>0</v>
      </c>
      <c r="AS22" s="54">
        <v>0</v>
      </c>
      <c r="AT22" s="52">
        <f t="shared" si="9"/>
        <v>0</v>
      </c>
      <c r="AU22" s="55">
        <v>0</v>
      </c>
      <c r="AV22" s="54">
        <v>0</v>
      </c>
      <c r="AW22" s="52">
        <f t="shared" si="10"/>
        <v>0</v>
      </c>
      <c r="AX22" s="52">
        <f t="shared" si="11"/>
        <v>0.12539999999999998</v>
      </c>
      <c r="AY22" s="56">
        <f t="shared" si="12"/>
        <v>1.5037616346153846</v>
      </c>
      <c r="AZ22" s="57">
        <f t="shared" si="13"/>
        <v>0.34045542341430496</v>
      </c>
      <c r="BA22" s="58">
        <f>'[11]Internal Commitment'!AI55</f>
        <v>2.2799999999999998</v>
      </c>
      <c r="BB22" s="55">
        <f t="shared" si="14"/>
        <v>2.2799999999999998</v>
      </c>
      <c r="BC22" s="59"/>
      <c r="BD22" s="52">
        <f t="shared" si="15"/>
        <v>0</v>
      </c>
      <c r="BE22" s="52">
        <f t="shared" si="16"/>
        <v>0</v>
      </c>
    </row>
    <row r="23" spans="1:57" ht="15" customHeight="1" x14ac:dyDescent="0.35">
      <c r="A23" s="64">
        <v>22</v>
      </c>
      <c r="B23" s="65"/>
      <c r="C23" s="65"/>
      <c r="D23" s="34" t="s">
        <v>57</v>
      </c>
      <c r="E23" s="34" t="s">
        <v>58</v>
      </c>
      <c r="F23" s="34" t="s">
        <v>59</v>
      </c>
      <c r="G23" s="35" t="s">
        <v>60</v>
      </c>
      <c r="H23" s="36" t="s">
        <v>61</v>
      </c>
      <c r="I23" s="34" t="s">
        <v>62</v>
      </c>
      <c r="J23" s="37" t="s">
        <v>63</v>
      </c>
      <c r="K23" s="38" t="s">
        <v>64</v>
      </c>
      <c r="L23" s="39" t="s">
        <v>78</v>
      </c>
      <c r="M23" s="68"/>
      <c r="N23" s="68"/>
      <c r="O23" s="68"/>
      <c r="P23" s="42" t="s">
        <v>100</v>
      </c>
      <c r="Q23" s="62"/>
      <c r="R23" s="34" t="s">
        <v>66</v>
      </c>
      <c r="S23" s="43">
        <f>'[10]Internal Commitment'!H149</f>
        <v>0</v>
      </c>
      <c r="T23" s="44">
        <f>'[11]Internal Commitment'!I56</f>
        <v>3.42</v>
      </c>
      <c r="U23" s="34" t="s">
        <v>67</v>
      </c>
      <c r="V23" s="69">
        <v>38</v>
      </c>
      <c r="W23" s="69">
        <v>25</v>
      </c>
      <c r="X23" s="69">
        <v>19</v>
      </c>
      <c r="Y23" s="46">
        <v>5</v>
      </c>
      <c r="Z23" s="47">
        <v>4</v>
      </c>
      <c r="AA23" s="48">
        <f t="shared" si="0"/>
        <v>1.805E-2</v>
      </c>
      <c r="AB23" s="49">
        <v>65</v>
      </c>
      <c r="AC23" s="50">
        <f t="shared" si="1"/>
        <v>14404.43213296399</v>
      </c>
      <c r="AD23" s="51">
        <v>3500</v>
      </c>
      <c r="AE23" s="52">
        <f t="shared" si="2"/>
        <v>0.24298076923076922</v>
      </c>
      <c r="AF23" s="34" t="s">
        <v>68</v>
      </c>
      <c r="AG23" s="53">
        <v>0.214</v>
      </c>
      <c r="AH23" s="52">
        <f t="shared" si="3"/>
        <v>0.73187999999999998</v>
      </c>
      <c r="AI23" s="52">
        <f t="shared" si="4"/>
        <v>4.3948607692307693</v>
      </c>
      <c r="AJ23" s="54">
        <v>0</v>
      </c>
      <c r="AK23" s="52">
        <f t="shared" si="5"/>
        <v>0</v>
      </c>
      <c r="AL23" s="54">
        <v>0</v>
      </c>
      <c r="AM23" s="52">
        <f t="shared" si="6"/>
        <v>0</v>
      </c>
      <c r="AN23" s="54">
        <v>5.5E-2</v>
      </c>
      <c r="AO23" s="52">
        <f t="shared" si="7"/>
        <v>0.39655000000000001</v>
      </c>
      <c r="AP23" s="54">
        <v>0</v>
      </c>
      <c r="AQ23" s="52">
        <f t="shared" si="8"/>
        <v>0</v>
      </c>
      <c r="AR23" s="55">
        <v>0</v>
      </c>
      <c r="AS23" s="54">
        <v>0</v>
      </c>
      <c r="AT23" s="52">
        <f t="shared" si="9"/>
        <v>0</v>
      </c>
      <c r="AU23" s="55">
        <v>0</v>
      </c>
      <c r="AV23" s="54">
        <v>0</v>
      </c>
      <c r="AW23" s="52">
        <f t="shared" si="10"/>
        <v>0</v>
      </c>
      <c r="AX23" s="52">
        <f t="shared" si="11"/>
        <v>0.39655000000000001</v>
      </c>
      <c r="AY23" s="56">
        <f t="shared" si="12"/>
        <v>4.7914107692307697</v>
      </c>
      <c r="AZ23" s="57">
        <f t="shared" si="13"/>
        <v>0.33544926917742446</v>
      </c>
      <c r="BA23" s="58">
        <f>'[11]Internal Commitment'!AI56</f>
        <v>7.21</v>
      </c>
      <c r="BB23" s="55">
        <f t="shared" si="14"/>
        <v>7.21</v>
      </c>
      <c r="BC23" s="59">
        <v>340</v>
      </c>
      <c r="BD23" s="52">
        <f t="shared" si="15"/>
        <v>1629.0796615384618</v>
      </c>
      <c r="BE23" s="52">
        <f t="shared" si="16"/>
        <v>2451.4</v>
      </c>
    </row>
    <row r="24" spans="1:57" ht="15" customHeight="1" x14ac:dyDescent="0.35">
      <c r="A24" s="64">
        <v>23</v>
      </c>
      <c r="B24" s="65"/>
      <c r="C24" s="65"/>
      <c r="D24" s="34" t="s">
        <v>57</v>
      </c>
      <c r="E24" s="34" t="s">
        <v>58</v>
      </c>
      <c r="F24" s="34" t="s">
        <v>59</v>
      </c>
      <c r="G24" s="35" t="s">
        <v>60</v>
      </c>
      <c r="H24" s="36" t="s">
        <v>61</v>
      </c>
      <c r="I24" s="34" t="s">
        <v>62</v>
      </c>
      <c r="J24" s="37" t="s">
        <v>63</v>
      </c>
      <c r="K24" s="38" t="s">
        <v>69</v>
      </c>
      <c r="L24" s="39" t="s">
        <v>78</v>
      </c>
      <c r="M24" s="68"/>
      <c r="N24" s="68"/>
      <c r="O24" s="68"/>
      <c r="P24" s="42" t="s">
        <v>101</v>
      </c>
      <c r="Q24" s="62"/>
      <c r="R24" s="34" t="s">
        <v>66</v>
      </c>
      <c r="S24" s="43">
        <f>'[10]Internal Commitment'!H150</f>
        <v>0</v>
      </c>
      <c r="T24" s="44">
        <f>'[11]Internal Commitment'!I57</f>
        <v>4.4000000000000004</v>
      </c>
      <c r="U24" s="34" t="s">
        <v>67</v>
      </c>
      <c r="V24" s="69">
        <v>38</v>
      </c>
      <c r="W24" s="69">
        <v>25</v>
      </c>
      <c r="X24" s="69">
        <v>22</v>
      </c>
      <c r="Y24" s="46">
        <v>5</v>
      </c>
      <c r="Z24" s="47">
        <v>4</v>
      </c>
      <c r="AA24" s="48">
        <f t="shared" si="0"/>
        <v>2.0899999999999998E-2</v>
      </c>
      <c r="AB24" s="49">
        <v>65</v>
      </c>
      <c r="AC24" s="50">
        <f t="shared" si="1"/>
        <v>12440.191387559809</v>
      </c>
      <c r="AD24" s="51">
        <v>3500</v>
      </c>
      <c r="AE24" s="52">
        <f t="shared" si="2"/>
        <v>0.28134615384615386</v>
      </c>
      <c r="AF24" s="34" t="s">
        <v>68</v>
      </c>
      <c r="AG24" s="53">
        <v>0.214</v>
      </c>
      <c r="AH24" s="52">
        <f t="shared" si="3"/>
        <v>0.9416000000000001</v>
      </c>
      <c r="AI24" s="52">
        <f t="shared" si="4"/>
        <v>5.6229461538461543</v>
      </c>
      <c r="AJ24" s="54">
        <v>0</v>
      </c>
      <c r="AK24" s="52">
        <f t="shared" si="5"/>
        <v>0</v>
      </c>
      <c r="AL24" s="54">
        <v>0</v>
      </c>
      <c r="AM24" s="52">
        <f t="shared" si="6"/>
        <v>0</v>
      </c>
      <c r="AN24" s="54">
        <v>5.5E-2</v>
      </c>
      <c r="AO24" s="52">
        <f t="shared" si="7"/>
        <v>0.42570000000000002</v>
      </c>
      <c r="AP24" s="54">
        <v>0</v>
      </c>
      <c r="AQ24" s="52">
        <f t="shared" si="8"/>
        <v>0</v>
      </c>
      <c r="AR24" s="55">
        <v>0</v>
      </c>
      <c r="AS24" s="54">
        <v>0</v>
      </c>
      <c r="AT24" s="52">
        <f t="shared" si="9"/>
        <v>0</v>
      </c>
      <c r="AU24" s="55">
        <v>0</v>
      </c>
      <c r="AV24" s="54">
        <v>0</v>
      </c>
      <c r="AW24" s="52">
        <f t="shared" si="10"/>
        <v>0</v>
      </c>
      <c r="AX24" s="52">
        <f t="shared" si="11"/>
        <v>0.42570000000000002</v>
      </c>
      <c r="AY24" s="56">
        <f t="shared" si="12"/>
        <v>6.0486461538461542</v>
      </c>
      <c r="AZ24" s="57">
        <f t="shared" si="13"/>
        <v>0.21852116875372687</v>
      </c>
      <c r="BA24" s="58">
        <f>'[11]Internal Commitment'!AI57</f>
        <v>7.74</v>
      </c>
      <c r="BB24" s="55">
        <f t="shared" si="14"/>
        <v>7.74</v>
      </c>
      <c r="BC24" s="59">
        <v>420</v>
      </c>
      <c r="BD24" s="52">
        <f t="shared" si="15"/>
        <v>2540.4313846153846</v>
      </c>
      <c r="BE24" s="52">
        <f t="shared" si="16"/>
        <v>3250.8</v>
      </c>
    </row>
    <row r="25" spans="1:57" ht="15" customHeight="1" x14ac:dyDescent="0.35">
      <c r="A25" s="64">
        <v>24</v>
      </c>
      <c r="B25" s="65"/>
      <c r="C25" s="65"/>
      <c r="D25" s="34" t="s">
        <v>57</v>
      </c>
      <c r="E25" s="34" t="s">
        <v>58</v>
      </c>
      <c r="F25" s="34" t="s">
        <v>59</v>
      </c>
      <c r="G25" s="35" t="s">
        <v>60</v>
      </c>
      <c r="H25" s="36" t="s">
        <v>61</v>
      </c>
      <c r="I25" s="34" t="s">
        <v>62</v>
      </c>
      <c r="J25" s="37" t="s">
        <v>63</v>
      </c>
      <c r="K25" s="38" t="s">
        <v>70</v>
      </c>
      <c r="L25" s="39" t="s">
        <v>78</v>
      </c>
      <c r="M25" s="68"/>
      <c r="N25" s="68"/>
      <c r="O25" s="68"/>
      <c r="P25" s="42" t="s">
        <v>102</v>
      </c>
      <c r="Q25" s="62"/>
      <c r="R25" s="34" t="s">
        <v>66</v>
      </c>
      <c r="S25" s="43">
        <f>'[10]Internal Commitment'!H151</f>
        <v>0</v>
      </c>
      <c r="T25" s="44">
        <f>'[11]Internal Commitment'!I58</f>
        <v>4.7300000000000004</v>
      </c>
      <c r="U25" s="34" t="s">
        <v>67</v>
      </c>
      <c r="V25" s="69">
        <v>38</v>
      </c>
      <c r="W25" s="69">
        <v>25</v>
      </c>
      <c r="X25" s="69">
        <v>26</v>
      </c>
      <c r="Y25" s="46">
        <v>5</v>
      </c>
      <c r="Z25" s="47">
        <v>4</v>
      </c>
      <c r="AA25" s="48">
        <f t="shared" si="0"/>
        <v>2.47E-2</v>
      </c>
      <c r="AB25" s="49">
        <v>65</v>
      </c>
      <c r="AC25" s="50">
        <f t="shared" si="1"/>
        <v>10526.315789473685</v>
      </c>
      <c r="AD25" s="51">
        <v>3500</v>
      </c>
      <c r="AE25" s="52">
        <f t="shared" si="2"/>
        <v>0.33249999999999996</v>
      </c>
      <c r="AF25" s="34" t="s">
        <v>68</v>
      </c>
      <c r="AG25" s="53">
        <v>0.214</v>
      </c>
      <c r="AH25" s="52">
        <f t="shared" si="3"/>
        <v>1.0122200000000001</v>
      </c>
      <c r="AI25" s="52">
        <f t="shared" si="4"/>
        <v>6.0747200000000001</v>
      </c>
      <c r="AJ25" s="54">
        <v>0</v>
      </c>
      <c r="AK25" s="52">
        <f t="shared" si="5"/>
        <v>0</v>
      </c>
      <c r="AL25" s="54">
        <v>0</v>
      </c>
      <c r="AM25" s="52">
        <f t="shared" si="6"/>
        <v>0</v>
      </c>
      <c r="AN25" s="54">
        <v>5.5E-2</v>
      </c>
      <c r="AO25" s="52">
        <f t="shared" si="7"/>
        <v>0.50655000000000006</v>
      </c>
      <c r="AP25" s="54">
        <v>0</v>
      </c>
      <c r="AQ25" s="52">
        <f t="shared" si="8"/>
        <v>0</v>
      </c>
      <c r="AR25" s="55">
        <v>0</v>
      </c>
      <c r="AS25" s="54">
        <v>0</v>
      </c>
      <c r="AT25" s="52">
        <f t="shared" si="9"/>
        <v>0</v>
      </c>
      <c r="AU25" s="55">
        <v>0</v>
      </c>
      <c r="AV25" s="54">
        <v>0</v>
      </c>
      <c r="AW25" s="52">
        <f t="shared" si="10"/>
        <v>0</v>
      </c>
      <c r="AX25" s="52">
        <f t="shared" si="11"/>
        <v>0.50655000000000006</v>
      </c>
      <c r="AY25" s="56">
        <f t="shared" si="12"/>
        <v>6.58127</v>
      </c>
      <c r="AZ25" s="57">
        <f t="shared" si="13"/>
        <v>0.28542128121606958</v>
      </c>
      <c r="BA25" s="58">
        <f>'[11]Internal Commitment'!AI58</f>
        <v>9.2100000000000009</v>
      </c>
      <c r="BB25" s="55">
        <f t="shared" si="14"/>
        <v>9.2100000000000009</v>
      </c>
      <c r="BC25" s="59">
        <v>900</v>
      </c>
      <c r="BD25" s="52">
        <f t="shared" si="15"/>
        <v>5923.143</v>
      </c>
      <c r="BE25" s="52">
        <f t="shared" si="16"/>
        <v>8289</v>
      </c>
    </row>
    <row r="26" spans="1:57" ht="15" customHeight="1" x14ac:dyDescent="0.35">
      <c r="A26" s="64">
        <v>25</v>
      </c>
      <c r="B26" s="65"/>
      <c r="C26" s="65"/>
      <c r="D26" s="34" t="s">
        <v>57</v>
      </c>
      <c r="E26" s="34" t="s">
        <v>58</v>
      </c>
      <c r="F26" s="34" t="s">
        <v>59</v>
      </c>
      <c r="G26" s="35" t="s">
        <v>60</v>
      </c>
      <c r="H26" s="36" t="s">
        <v>61</v>
      </c>
      <c r="I26" s="34" t="s">
        <v>62</v>
      </c>
      <c r="J26" s="37" t="s">
        <v>63</v>
      </c>
      <c r="K26" s="38" t="s">
        <v>71</v>
      </c>
      <c r="L26" s="39" t="s">
        <v>78</v>
      </c>
      <c r="M26" s="68"/>
      <c r="N26" s="68"/>
      <c r="O26" s="68"/>
      <c r="P26" s="42" t="s">
        <v>103</v>
      </c>
      <c r="Q26" s="62"/>
      <c r="R26" s="34" t="s">
        <v>66</v>
      </c>
      <c r="S26" s="43">
        <f>'[10]Internal Commitment'!H152</f>
        <v>0</v>
      </c>
      <c r="T26" s="44">
        <f>'[11]Internal Commitment'!I59</f>
        <v>5.51</v>
      </c>
      <c r="U26" s="34" t="s">
        <v>67</v>
      </c>
      <c r="V26" s="69">
        <v>38</v>
      </c>
      <c r="W26" s="69">
        <v>25</v>
      </c>
      <c r="X26" s="69">
        <v>28.5</v>
      </c>
      <c r="Y26" s="46">
        <v>5</v>
      </c>
      <c r="Z26" s="47">
        <v>4</v>
      </c>
      <c r="AA26" s="48">
        <f t="shared" si="0"/>
        <v>2.7074999999999998E-2</v>
      </c>
      <c r="AB26" s="49">
        <v>65</v>
      </c>
      <c r="AC26" s="50">
        <f t="shared" si="1"/>
        <v>9602.9547553093271</v>
      </c>
      <c r="AD26" s="51">
        <v>3500</v>
      </c>
      <c r="AE26" s="52">
        <f t="shared" si="2"/>
        <v>0.36447115384615381</v>
      </c>
      <c r="AF26" s="34" t="s">
        <v>68</v>
      </c>
      <c r="AG26" s="53">
        <v>0.214</v>
      </c>
      <c r="AH26" s="52">
        <f t="shared" si="3"/>
        <v>1.1791399999999999</v>
      </c>
      <c r="AI26" s="52">
        <f t="shared" si="4"/>
        <v>7.0536111538461537</v>
      </c>
      <c r="AJ26" s="54">
        <v>0</v>
      </c>
      <c r="AK26" s="52">
        <f t="shared" si="5"/>
        <v>0</v>
      </c>
      <c r="AL26" s="54">
        <v>0</v>
      </c>
      <c r="AM26" s="52">
        <f t="shared" si="6"/>
        <v>0</v>
      </c>
      <c r="AN26" s="54">
        <v>5.5E-2</v>
      </c>
      <c r="AO26" s="52">
        <f t="shared" si="7"/>
        <v>0.59894999999999998</v>
      </c>
      <c r="AP26" s="54">
        <v>0</v>
      </c>
      <c r="AQ26" s="52">
        <f t="shared" si="8"/>
        <v>0</v>
      </c>
      <c r="AR26" s="55">
        <v>0</v>
      </c>
      <c r="AS26" s="54">
        <v>0</v>
      </c>
      <c r="AT26" s="52">
        <f t="shared" si="9"/>
        <v>0</v>
      </c>
      <c r="AU26" s="55">
        <v>0</v>
      </c>
      <c r="AV26" s="54">
        <v>0</v>
      </c>
      <c r="AW26" s="52">
        <f t="shared" si="10"/>
        <v>0</v>
      </c>
      <c r="AX26" s="52">
        <f t="shared" si="11"/>
        <v>0.59894999999999998</v>
      </c>
      <c r="AY26" s="56">
        <f t="shared" si="12"/>
        <v>7.652561153846154</v>
      </c>
      <c r="AZ26" s="57">
        <f t="shared" si="13"/>
        <v>0.29728547714911352</v>
      </c>
      <c r="BA26" s="58">
        <f>'[11]Internal Commitment'!AI59</f>
        <v>10.89</v>
      </c>
      <c r="BB26" s="55">
        <f t="shared" si="14"/>
        <v>10.89</v>
      </c>
      <c r="BC26" s="59">
        <v>176</v>
      </c>
      <c r="BD26" s="52">
        <f t="shared" si="15"/>
        <v>1346.8507630769232</v>
      </c>
      <c r="BE26" s="52">
        <f t="shared" si="16"/>
        <v>1916.64</v>
      </c>
    </row>
    <row r="27" spans="1:57" ht="15" customHeight="1" x14ac:dyDescent="0.35">
      <c r="A27" s="64">
        <v>26</v>
      </c>
      <c r="B27" s="65"/>
      <c r="C27" s="65"/>
      <c r="D27" s="34" t="s">
        <v>57</v>
      </c>
      <c r="E27" s="34" t="s">
        <v>58</v>
      </c>
      <c r="F27" s="34" t="s">
        <v>59</v>
      </c>
      <c r="G27" s="35" t="s">
        <v>60</v>
      </c>
      <c r="H27" s="36" t="s">
        <v>61</v>
      </c>
      <c r="I27" s="34" t="s">
        <v>62</v>
      </c>
      <c r="J27" s="37" t="s">
        <v>63</v>
      </c>
      <c r="K27" s="38" t="s">
        <v>72</v>
      </c>
      <c r="L27" s="39" t="s">
        <v>78</v>
      </c>
      <c r="M27" s="68"/>
      <c r="N27" s="68"/>
      <c r="O27" s="68"/>
      <c r="P27" s="42" t="s">
        <v>104</v>
      </c>
      <c r="Q27" s="62"/>
      <c r="R27" s="34" t="s">
        <v>66</v>
      </c>
      <c r="S27" s="43">
        <f>'[10]Internal Commitment'!H153</f>
        <v>0</v>
      </c>
      <c r="T27" s="44">
        <f>'[11]Internal Commitment'!I60</f>
        <v>5.61</v>
      </c>
      <c r="U27" s="34" t="s">
        <v>67</v>
      </c>
      <c r="V27" s="69">
        <v>38</v>
      </c>
      <c r="W27" s="69">
        <v>25</v>
      </c>
      <c r="X27" s="69">
        <v>28.5</v>
      </c>
      <c r="Y27" s="46">
        <v>5</v>
      </c>
      <c r="Z27" s="47">
        <v>4</v>
      </c>
      <c r="AA27" s="48">
        <f t="shared" si="0"/>
        <v>2.7074999999999998E-2</v>
      </c>
      <c r="AB27" s="49">
        <v>65</v>
      </c>
      <c r="AC27" s="50">
        <f t="shared" si="1"/>
        <v>9602.9547553093271</v>
      </c>
      <c r="AD27" s="51">
        <v>3500</v>
      </c>
      <c r="AE27" s="52">
        <f t="shared" si="2"/>
        <v>0.36447115384615381</v>
      </c>
      <c r="AF27" s="34" t="s">
        <v>68</v>
      </c>
      <c r="AG27" s="53">
        <v>0.214</v>
      </c>
      <c r="AH27" s="52">
        <f t="shared" si="3"/>
        <v>1.2005399999999999</v>
      </c>
      <c r="AI27" s="52">
        <f t="shared" si="4"/>
        <v>7.1750111538461541</v>
      </c>
      <c r="AJ27" s="54">
        <v>0</v>
      </c>
      <c r="AK27" s="52">
        <f t="shared" si="5"/>
        <v>0</v>
      </c>
      <c r="AL27" s="54">
        <v>0</v>
      </c>
      <c r="AM27" s="52">
        <f t="shared" si="6"/>
        <v>0</v>
      </c>
      <c r="AN27" s="54">
        <v>5.5E-2</v>
      </c>
      <c r="AO27" s="52">
        <f t="shared" si="7"/>
        <v>0.59894999999999998</v>
      </c>
      <c r="AP27" s="54">
        <v>0</v>
      </c>
      <c r="AQ27" s="52">
        <f t="shared" si="8"/>
        <v>0</v>
      </c>
      <c r="AR27" s="55">
        <v>0</v>
      </c>
      <c r="AS27" s="54">
        <v>0</v>
      </c>
      <c r="AT27" s="52">
        <f t="shared" si="9"/>
        <v>0</v>
      </c>
      <c r="AU27" s="55">
        <v>0</v>
      </c>
      <c r="AV27" s="54">
        <v>0</v>
      </c>
      <c r="AW27" s="52">
        <f t="shared" si="10"/>
        <v>0</v>
      </c>
      <c r="AX27" s="52">
        <f t="shared" si="11"/>
        <v>0.59894999999999998</v>
      </c>
      <c r="AY27" s="56">
        <f t="shared" si="12"/>
        <v>7.7739611538461544</v>
      </c>
      <c r="AZ27" s="57">
        <f t="shared" si="13"/>
        <v>0.28613763509218054</v>
      </c>
      <c r="BA27" s="58">
        <f>'[11]Internal Commitment'!AI60</f>
        <v>10.89</v>
      </c>
      <c r="BB27" s="55">
        <f t="shared" si="14"/>
        <v>10.89</v>
      </c>
      <c r="BC27" s="59"/>
      <c r="BD27" s="52">
        <f t="shared" si="15"/>
        <v>0</v>
      </c>
      <c r="BE27" s="52">
        <f t="shared" si="16"/>
        <v>0</v>
      </c>
    </row>
    <row r="28" spans="1:57" ht="15" customHeight="1" x14ac:dyDescent="0.35">
      <c r="A28" s="64">
        <v>27</v>
      </c>
      <c r="B28" s="65"/>
      <c r="C28" s="65"/>
      <c r="D28" s="34" t="s">
        <v>57</v>
      </c>
      <c r="E28" s="34" t="s">
        <v>58</v>
      </c>
      <c r="F28" s="34" t="s">
        <v>59</v>
      </c>
      <c r="G28" s="35" t="s">
        <v>60</v>
      </c>
      <c r="H28" s="36" t="s">
        <v>61</v>
      </c>
      <c r="I28" s="34" t="s">
        <v>62</v>
      </c>
      <c r="J28" s="37" t="s">
        <v>63</v>
      </c>
      <c r="K28" s="38" t="s">
        <v>73</v>
      </c>
      <c r="L28" s="39" t="s">
        <v>78</v>
      </c>
      <c r="M28" s="68"/>
      <c r="N28" s="68"/>
      <c r="O28" s="68"/>
      <c r="P28" s="42" t="s">
        <v>105</v>
      </c>
      <c r="Q28" s="62"/>
      <c r="R28" s="34" t="s">
        <v>66</v>
      </c>
      <c r="S28" s="43">
        <f>'[10]Internal Commitment'!H154</f>
        <v>0</v>
      </c>
      <c r="T28" s="44">
        <f>'[11]Internal Commitment'!I61</f>
        <v>0.93</v>
      </c>
      <c r="U28" s="34" t="s">
        <v>67</v>
      </c>
      <c r="V28" s="69">
        <v>24.5</v>
      </c>
      <c r="W28" s="69">
        <v>15</v>
      </c>
      <c r="X28" s="69">
        <v>15.5</v>
      </c>
      <c r="Y28" s="46">
        <v>5</v>
      </c>
      <c r="Z28" s="47">
        <v>4</v>
      </c>
      <c r="AA28" s="48">
        <f t="shared" si="0"/>
        <v>5.6962499999999999E-3</v>
      </c>
      <c r="AB28" s="49">
        <v>65</v>
      </c>
      <c r="AC28" s="50">
        <f t="shared" si="1"/>
        <v>45644.064077243798</v>
      </c>
      <c r="AD28" s="51">
        <v>3500</v>
      </c>
      <c r="AE28" s="52">
        <f t="shared" si="2"/>
        <v>7.6680288461538459E-2</v>
      </c>
      <c r="AF28" s="34" t="s">
        <v>74</v>
      </c>
      <c r="AG28" s="53">
        <v>0.214</v>
      </c>
      <c r="AH28" s="52">
        <f t="shared" si="3"/>
        <v>0.19902</v>
      </c>
      <c r="AI28" s="52">
        <f t="shared" si="4"/>
        <v>1.2057002884615384</v>
      </c>
      <c r="AJ28" s="54">
        <v>0</v>
      </c>
      <c r="AK28" s="52">
        <f t="shared" si="5"/>
        <v>0</v>
      </c>
      <c r="AL28" s="54">
        <v>0</v>
      </c>
      <c r="AM28" s="52">
        <f t="shared" si="6"/>
        <v>0</v>
      </c>
      <c r="AN28" s="54">
        <v>5.5E-2</v>
      </c>
      <c r="AO28" s="52">
        <f t="shared" si="7"/>
        <v>0.10835</v>
      </c>
      <c r="AP28" s="54">
        <v>0</v>
      </c>
      <c r="AQ28" s="52">
        <f t="shared" si="8"/>
        <v>0</v>
      </c>
      <c r="AR28" s="55">
        <v>0</v>
      </c>
      <c r="AS28" s="54">
        <v>0</v>
      </c>
      <c r="AT28" s="52">
        <f t="shared" si="9"/>
        <v>0</v>
      </c>
      <c r="AU28" s="55">
        <v>0</v>
      </c>
      <c r="AV28" s="54">
        <v>0</v>
      </c>
      <c r="AW28" s="52">
        <f t="shared" si="10"/>
        <v>0</v>
      </c>
      <c r="AX28" s="52">
        <f t="shared" si="11"/>
        <v>0.10835</v>
      </c>
      <c r="AY28" s="56">
        <f t="shared" si="12"/>
        <v>1.3140502884615384</v>
      </c>
      <c r="AZ28" s="57">
        <f t="shared" si="13"/>
        <v>0.33296939672003129</v>
      </c>
      <c r="BA28" s="58">
        <f>'[11]Internal Commitment'!AI61</f>
        <v>1.97</v>
      </c>
      <c r="BB28" s="55">
        <f t="shared" si="14"/>
        <v>1.97</v>
      </c>
      <c r="BC28" s="59"/>
      <c r="BD28" s="52">
        <f t="shared" si="15"/>
        <v>0</v>
      </c>
      <c r="BE28" s="52">
        <f t="shared" si="16"/>
        <v>0</v>
      </c>
    </row>
    <row r="29" spans="1:57" ht="15" customHeight="1" x14ac:dyDescent="0.35">
      <c r="A29" s="64">
        <v>28</v>
      </c>
      <c r="B29" s="65"/>
      <c r="C29" s="65"/>
      <c r="D29" s="34" t="s">
        <v>57</v>
      </c>
      <c r="E29" s="34" t="s">
        <v>58</v>
      </c>
      <c r="F29" s="34" t="s">
        <v>59</v>
      </c>
      <c r="G29" s="35" t="s">
        <v>60</v>
      </c>
      <c r="H29" s="36" t="s">
        <v>61</v>
      </c>
      <c r="I29" s="34" t="s">
        <v>62</v>
      </c>
      <c r="J29" s="37" t="s">
        <v>63</v>
      </c>
      <c r="K29" s="38" t="s">
        <v>75</v>
      </c>
      <c r="L29" s="70" t="s">
        <v>78</v>
      </c>
      <c r="M29" s="68"/>
      <c r="N29" s="68"/>
      <c r="O29" s="68"/>
      <c r="P29" s="42" t="s">
        <v>106</v>
      </c>
      <c r="Q29" s="62"/>
      <c r="R29" s="34" t="s">
        <v>66</v>
      </c>
      <c r="S29" s="43">
        <f>'[10]Internal Commitment'!H155</f>
        <v>0</v>
      </c>
      <c r="T29" s="44">
        <f>'[11]Internal Commitment'!I62</f>
        <v>1.06</v>
      </c>
      <c r="U29" s="34" t="s">
        <v>67</v>
      </c>
      <c r="V29" s="69">
        <v>24.5</v>
      </c>
      <c r="W29" s="69">
        <v>15</v>
      </c>
      <c r="X29" s="69">
        <v>18.5</v>
      </c>
      <c r="Y29" s="46">
        <v>5</v>
      </c>
      <c r="Z29" s="47">
        <v>4</v>
      </c>
      <c r="AA29" s="48">
        <f t="shared" si="0"/>
        <v>6.7987500000000001E-3</v>
      </c>
      <c r="AB29" s="49">
        <v>65</v>
      </c>
      <c r="AC29" s="50">
        <f t="shared" si="1"/>
        <v>38242.323956609667</v>
      </c>
      <c r="AD29" s="51">
        <v>3500</v>
      </c>
      <c r="AE29" s="52">
        <f t="shared" si="2"/>
        <v>9.1521634615384623E-2</v>
      </c>
      <c r="AF29" s="34" t="s">
        <v>74</v>
      </c>
      <c r="AG29" s="53">
        <v>0.214</v>
      </c>
      <c r="AH29" s="52">
        <f t="shared" si="3"/>
        <v>0.22684000000000001</v>
      </c>
      <c r="AI29" s="52">
        <f t="shared" si="4"/>
        <v>1.3783616346153846</v>
      </c>
      <c r="AJ29" s="54">
        <v>0</v>
      </c>
      <c r="AK29" s="52">
        <f t="shared" si="5"/>
        <v>0</v>
      </c>
      <c r="AL29" s="54">
        <v>0</v>
      </c>
      <c r="AM29" s="52">
        <f t="shared" si="6"/>
        <v>0</v>
      </c>
      <c r="AN29" s="54">
        <v>5.5E-2</v>
      </c>
      <c r="AO29" s="52">
        <f t="shared" si="7"/>
        <v>0.12539999999999998</v>
      </c>
      <c r="AP29" s="54">
        <v>0</v>
      </c>
      <c r="AQ29" s="52">
        <f t="shared" si="8"/>
        <v>0</v>
      </c>
      <c r="AR29" s="55">
        <v>0</v>
      </c>
      <c r="AS29" s="54">
        <v>0</v>
      </c>
      <c r="AT29" s="52">
        <f t="shared" si="9"/>
        <v>0</v>
      </c>
      <c r="AU29" s="55">
        <v>0</v>
      </c>
      <c r="AV29" s="54">
        <v>0</v>
      </c>
      <c r="AW29" s="52">
        <f t="shared" si="10"/>
        <v>0</v>
      </c>
      <c r="AX29" s="52">
        <f t="shared" si="11"/>
        <v>0.12539999999999998</v>
      </c>
      <c r="AY29" s="56">
        <f t="shared" si="12"/>
        <v>1.5037616346153846</v>
      </c>
      <c r="AZ29" s="57">
        <f t="shared" si="13"/>
        <v>0.34045542341430496</v>
      </c>
      <c r="BA29" s="58">
        <f>'[11]Internal Commitment'!AI62</f>
        <v>2.2799999999999998</v>
      </c>
      <c r="BB29" s="55">
        <f t="shared" si="14"/>
        <v>2.2799999999999998</v>
      </c>
      <c r="BC29" s="59"/>
      <c r="BD29" s="52">
        <f t="shared" si="15"/>
        <v>0</v>
      </c>
      <c r="BE29" s="52">
        <f t="shared" si="16"/>
        <v>0</v>
      </c>
    </row>
  </sheetData>
  <sheetProtection insertRows="0" deleteRows="0" sort="0"/>
  <protectedRanges>
    <protectedRange sqref="U2:U15 AA2:AC9 AE2:AE9 AH2:AZ2 Q14:Q15 S15:T15 Q11:T13 S14 A9:I9 I2:I8 A3:G8 A2:D2 F2:G2 A11:I29 A30:L187 Q16:U29 P30:BB187 Z11:AE29 AH11:AQ29 BB11:BB29 AH3:AQ9 AS3:AT9 AS11:AT29 AR3:AR29 AV3:AZ9 AV11:AZ29 AU3:AU29" name="Range1"/>
    <protectedRange sqref="AD2:AD9" name="Range1_3"/>
    <protectedRange sqref="N11:N135" name="Range1_1"/>
    <protectedRange sqref="O11:O171" name="Range1_8"/>
    <protectedRange sqref="A10:I10 Z10:AE10 AH10:AQ10 AS10:AT10 AV10:AZ10" name="Range1_5"/>
    <protectedRange sqref="Q2:T10 R14" name="Range1_7"/>
    <protectedRange sqref="N2:N10" name="Range1_1_2"/>
    <protectedRange sqref="O2:O10" name="Range1_8_2"/>
    <protectedRange sqref="E2" name="Range1_2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2026-04-01T08:31:00Z</dcterms:created>
  <dcterms:modified xsi:type="dcterms:W3CDTF">2026-04-01T09:00:56Z</dcterms:modified>
</cp:coreProperties>
</file>