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176677AD-4B23-402A-BE62-890E45656651}" xr6:coauthVersionLast="47" xr6:coauthVersionMax="47" xr10:uidLastSave="{00000000-0000-0000-0000-000000000000}"/>
  <bookViews>
    <workbookView xWindow="-110" yWindow="-110" windowWidth="19420" windowHeight="11500" xr2:uid="{0971338D-4DBC-448E-A1DE-C4AC583110AB}"/>
  </bookViews>
  <sheets>
    <sheet name="Item" sheetId="1" r:id="rId1"/>
  </sheet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X7" i="1" l="1"/>
  <c r="AB7" i="1"/>
  <c r="AC7" i="1"/>
  <c r="AE7" i="1"/>
  <c r="AH7" i="1"/>
  <c r="AI7" i="1"/>
  <c r="AX6" i="1"/>
  <c r="AB6" i="1"/>
  <c r="AC6" i="1"/>
  <c r="AE6" i="1"/>
  <c r="AH6" i="1"/>
  <c r="AI6" i="1"/>
  <c r="AX5" i="1"/>
  <c r="AB5" i="1"/>
  <c r="AC5" i="1"/>
  <c r="AE5" i="1"/>
  <c r="AH5" i="1"/>
  <c r="AI5" i="1"/>
  <c r="AX4" i="1"/>
  <c r="AB4" i="1"/>
  <c r="AC4" i="1"/>
  <c r="AE4" i="1"/>
  <c r="AH4" i="1"/>
  <c r="AI4" i="1"/>
  <c r="AX3" i="1"/>
  <c r="AB3" i="1"/>
  <c r="AC3" i="1"/>
  <c r="AE3" i="1"/>
  <c r="AH3" i="1"/>
  <c r="AI3" i="1"/>
  <c r="AX2" i="1"/>
  <c r="AB2" i="1"/>
  <c r="AC2" i="1"/>
  <c r="AE2" i="1"/>
  <c r="AH2" i="1"/>
  <c r="AI2" i="1"/>
  <c r="AK2" i="1"/>
  <c r="AM2" i="1"/>
  <c r="AO2" i="1"/>
  <c r="AS2" i="1"/>
  <c r="AT2" i="1"/>
  <c r="AU2" i="1"/>
  <c r="AV2" i="1"/>
  <c r="AW2" i="1"/>
  <c r="AK3" i="1"/>
  <c r="AM3" i="1"/>
  <c r="AO3" i="1"/>
  <c r="AS3" i="1"/>
  <c r="AT3" i="1"/>
  <c r="AU3" i="1"/>
  <c r="AV3" i="1"/>
  <c r="AW3" i="1"/>
  <c r="AK4" i="1"/>
  <c r="AM4" i="1"/>
  <c r="AO4" i="1"/>
  <c r="AS4" i="1"/>
  <c r="AT4" i="1"/>
  <c r="AU4" i="1"/>
  <c r="AV4" i="1"/>
  <c r="AW4" i="1"/>
  <c r="AK5" i="1"/>
  <c r="AM5" i="1"/>
  <c r="AO5" i="1"/>
  <c r="AS5" i="1"/>
  <c r="AT5" i="1"/>
  <c r="AU5" i="1"/>
  <c r="AV5" i="1"/>
  <c r="AW5" i="1"/>
  <c r="AK6" i="1"/>
  <c r="AM6" i="1"/>
  <c r="AO6" i="1"/>
  <c r="AS6" i="1"/>
  <c r="AT6" i="1"/>
  <c r="AU6" i="1"/>
  <c r="AV6" i="1"/>
  <c r="AW6" i="1"/>
  <c r="AK7" i="1"/>
  <c r="AM7" i="1"/>
  <c r="AO7" i="1"/>
  <c r="AS7" i="1"/>
  <c r="AT7" i="1"/>
  <c r="AU7" i="1"/>
  <c r="AV7" i="1"/>
  <c r="AW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16838B9E-3527-4E7C-8681-E4E6A5A65AD9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B895016A-A56C-4A7E-B8AE-7AF40A991D0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7067C4EA-B9E4-4CBD-AAFF-4B9C6FE94223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5093BFC3-7EE9-43DF-A78E-A95941FF0797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EF32C538-E33D-4CE9-A014-8380DAD47D99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6DAC5F39-D7BE-47FF-BFB5-2AE46A6989EF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23C671D2-770E-448A-855D-9F57D1175952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7463A862-DA0A-4E46-A77D-5DD720395CE9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92C40496-6E85-4835-9334-A942FCD14673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282541B2-9932-4C46-8975-46C84B095696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3F83B886-2C8A-4A20-8130-4780C36C76A2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92C8F27-27F6-4732-BDD7-9B4B895B5C0F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EAF2F12E-2DFD-4D03-BCBE-87944D9EB57C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FC870EAA-C446-495E-B746-FC7A1610B01A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7408467D-DF7A-496C-8972-CEA1F583BE6C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2EA6E71A-F04B-4ED9-973A-4DC71192FEC7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<sst xmlns="http://schemas.openxmlformats.org/spreadsheetml/2006/main" count="131" uniqueCount="74">
  <si>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</si>
  <si>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</si>
  <si>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</si>
  <si>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</si>
  <si>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</si>
  <si>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</si>
  <si>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</si>
  <si>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</si>
  <si>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</si>
  <si>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</si>
  <si>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</si>
  <si>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</si>
  <si>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</si>
  <si>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</si>
  <si>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</si>
  <si>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</si>
  <si>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</si>
  <si>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</si>
  <si>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</si>
  <si>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</si>
  <si>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</si>
  <si>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</si>
  <si>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</si>
  <si>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</si>
  <si>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</si>
  <si>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</si>
  <si>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</si>
  <si>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</si>
  <si>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</si>
  <si>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</si>
  <si>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</si>
  <si>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</si>
  <si>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</si>
  <si>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</si>
  <si>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</si>
  <si>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</si>
  <si>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</si>
  <si>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</si>
  <si>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</si>
  <si>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</si>
  <si>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</si>
  <si>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</si>
  <si>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</si>
  <si>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</si>
  <si>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</si>
  <si>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</si>
  <si>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</si>
  <si>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</si>
  <si>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</si>
  <si>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</si>
  <si>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</si>
  <si>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</si>
  <si>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</si>
  <si>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</si>
  <si>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</si>
  <si>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Kashmir</t>
    <phoneticPr fontId="9" type="noConversion"/>
  </si>
  <si>
    <t>100% Polyester Microfiber 8pcs Comforter Set</t>
    <phoneticPr fontId="9" type="noConversion"/>
  </si>
  <si>
    <t xml:space="preserve">100% polyester comforter set </t>
  </si>
  <si>
    <t>Comforter/sham face: 100% polyester micro fiber 85gram printed; Comforter Back/bed skirt/euro sham: 75gsm solid microfiber solid; Comforter filling: 180gsm 100% polyester; pillow: micro fiber cover with polyester filling</t>
    <phoneticPr fontId="9" type="noConversion"/>
  </si>
  <si>
    <t xml:space="preserve">Face and Back: 100% polyester. Poly fill </t>
  </si>
  <si>
    <t>Queen: 90x90"/20x26"(2)/60x80+15"/26x26"(2)/12x16"/16x16"</t>
  </si>
  <si>
    <t>Green</t>
    <phoneticPr fontId="9" type="noConversion"/>
  </si>
  <si>
    <t>RH10-0974</t>
  </si>
  <si>
    <t>Set</t>
  </si>
  <si>
    <t>Compressed/Knocked Down</t>
  </si>
  <si>
    <t>9404.40.9022</t>
  </si>
  <si>
    <t>King: 104x90"/20x36"(2)/78x80+15"/26x26"(2)/12x16"/16x16"</t>
  </si>
  <si>
    <t>RH10-0975</t>
  </si>
  <si>
    <t>Cal King: 104x90"/20x36"(2)/72x84+15"/26x26"(2)/12x16"/16x16"</t>
  </si>
  <si>
    <t>RH10-0976</t>
  </si>
  <si>
    <t>Coastal Blue</t>
  </si>
  <si>
    <t>RH10-0977</t>
    <phoneticPr fontId="9" type="noConversion"/>
  </si>
  <si>
    <t>RH10-0978</t>
  </si>
  <si>
    <t>RH10-0979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</si>
</sst>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2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theme="1"/>
      <name val="等线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10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177" fontId="3" fillId="0" borderId="0" xfId="1" applyNumberFormat="1" applyFont="1" applyAlignment="1">
      <alignment wrapText="1"/>
    </xf>
    <xf numFmtId="178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4" fillId="0" borderId="2" xfId="1" applyFont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5" fillId="4" borderId="2" xfId="1" applyFont="1" applyFill="1" applyBorder="1" applyAlignment="1">
      <alignment horizontal="center" wrapText="1"/>
    </xf>
    <xf numFmtId="0" fontId="5" fillId="5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176" fontId="4" fillId="2" borderId="2" xfId="1" applyNumberFormat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7" fontId="7" fillId="2" borderId="2" xfId="2" applyNumberFormat="1" applyFont="1" applyFill="1" applyBorder="1" applyAlignment="1">
      <alignment wrapText="1"/>
    </xf>
    <xf numFmtId="177" fontId="4" fillId="6" borderId="3" xfId="1" applyNumberFormat="1" applyFont="1" applyFill="1" applyBorder="1" applyAlignment="1">
      <alignment horizontal="center" wrapText="1"/>
    </xf>
    <xf numFmtId="177" fontId="8" fillId="2" borderId="2" xfId="1" applyNumberFormat="1" applyFont="1" applyFill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178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79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7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77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7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0" fontId="1" fillId="0" borderId="2" xfId="1" applyBorder="1" applyAlignment="1">
      <alignment horizontal="center" wrapText="1"/>
    </xf>
    <xf numFmtId="0" fontId="1" fillId="0" borderId="1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11" fillId="0" borderId="4" xfId="3" applyFont="1" applyBorder="1" applyAlignment="1">
      <alignment horizontal="left" vertical="center"/>
    </xf>
    <xf numFmtId="0" fontId="6" fillId="5" borderId="2" xfId="0" applyFont="1" applyFill="1" applyBorder="1"/>
    <xf numFmtId="176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77" fontId="0" fillId="0" borderId="2" xfId="4" applyNumberFormat="1" applyFont="1" applyFill="1" applyBorder="1" applyAlignment="1">
      <alignment wrapText="1"/>
    </xf>
    <xf numFmtId="177" fontId="1" fillId="0" borderId="3" xfId="1" applyNumberFormat="1" applyBorder="1" applyAlignment="1">
      <alignment wrapText="1"/>
    </xf>
    <xf numFmtId="4" fontId="3" fillId="7" borderId="2" xfId="1" applyNumberFormat="1" applyFont="1" applyFill="1" applyBorder="1" applyAlignment="1">
      <alignment horizontal="center" wrapText="1"/>
    </xf>
    <xf numFmtId="178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79" fontId="1" fillId="0" borderId="2" xfId="1" applyNumberFormat="1" applyBorder="1" applyAlignment="1">
      <alignment wrapText="1"/>
    </xf>
    <xf numFmtId="177" fontId="1" fillId="0" borderId="2" xfId="1" applyNumberFormat="1" applyBorder="1" applyAlignment="1">
      <alignment wrapText="1"/>
    </xf>
    <xf numFmtId="10" fontId="1" fillId="0" borderId="2" xfId="1" applyNumberFormat="1" applyBorder="1" applyAlignment="1">
      <alignment wrapText="1"/>
    </xf>
    <xf numFmtId="177" fontId="11" fillId="0" borderId="2" xfId="1" applyNumberFormat="1" applyFont="1" applyBorder="1" applyAlignment="1">
      <alignment wrapText="1"/>
    </xf>
    <xf numFmtId="10" fontId="11" fillId="0" borderId="2" xfId="5" applyNumberFormat="1" applyFont="1" applyFill="1" applyBorder="1" applyAlignment="1">
      <alignment wrapText="1"/>
    </xf>
    <xf numFmtId="0" fontId="1" fillId="0" borderId="5" xfId="1" applyBorder="1" applyAlignment="1">
      <alignment horizontal="center" wrapText="1"/>
    </xf>
    <xf numFmtId="0" fontId="1" fillId="0" borderId="6" xfId="1" applyBorder="1" applyAlignment="1">
      <alignment horizontal="center" wrapText="1"/>
    </xf>
  </cellXfs>
  <cellStyles count="6">
    <cellStyle name="Currency 2" xfId="4" xr:uid="{58A10EDC-EDBD-4250-B143-0136A493CDC0}"/>
    <cellStyle name="Normal 2" xfId="1" xr:uid="{5DFACEB8-1DF2-4DAF-A310-166D43E42C66}"/>
    <cellStyle name="Normal 2 18 2" xfId="2" xr:uid="{B709C4D0-CA74-400D-B729-6F6EDAD75E0E}"/>
    <cellStyle name="Normal 3" xfId="3" xr:uid="{51B076B8-0580-4E68-918B-2EE5384C42D6}"/>
    <cellStyle name="Percent 2" xfId="5" xr:uid="{19344CFB-6991-497F-B580-1A12E477ACB9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419100</xdr:rowOff>
    </xdr:from>
    <xdr:to>
      <xdr:col>1</xdr:col>
      <xdr:colOff>2138410</xdr:colOff>
      <xdr:row>7</xdr:row>
      <xdr:rowOff>2000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5982ABD-3F8B-432E-B872-F28A9F97C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440" y="1200150"/>
          <a:ext cx="2123170" cy="305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30F91-7C1C-4A95-A2DC-0DF4516ED673}">
  <dimension ref="A1:BA7"/>
  <sheetViews>
    <sheetView tabSelected="1" topLeftCell="I1" workbookViewId="0">
      <selection activeCell="L4" sqref="L4"/>
    </sheetView>
  </sheetViews>
  <sheetFormatPr defaultColWidth="9.1796875" defaultRowHeight="14.5" x14ac:dyDescent="0.35"/>
  <cols>
    <col min="1" max="1" width="10.1796875" style="1" customWidth="1"/>
    <col min="2" max="2" width="32.90625" style="2" customWidth="1"/>
    <col min="3" max="3" width="8.453125" style="2" customWidth="1"/>
    <col min="4" max="4" width="16.1796875" style="2" customWidth="1"/>
    <col min="5" max="5" width="10.90625" style="2" customWidth="1"/>
    <col min="6" max="6" width="18" style="2" customWidth="1"/>
    <col min="7" max="7" width="14.81640625" style="2" customWidth="1"/>
    <col min="8" max="8" width="15.81640625" style="2" customWidth="1"/>
    <col min="9" max="9" width="12.90625" style="2" customWidth="1"/>
    <col min="10" max="10" width="74.08984375" style="2" bestFit="1" customWidth="1"/>
    <col min="11" max="11" width="14.08984375" style="2" bestFit="1" customWidth="1"/>
    <col min="12" max="12" width="33.1796875" style="2" customWidth="1"/>
    <col min="13" max="13" width="12.90625" style="2" customWidth="1"/>
    <col min="14" max="14" width="12.36328125" style="2" customWidth="1"/>
    <col min="15" max="15" width="15.1796875" style="2" customWidth="1"/>
    <col min="16" max="16" width="8.81640625" style="2" customWidth="1"/>
    <col min="17" max="17" width="11.08984375" style="3" customWidth="1"/>
    <col min="18" max="18" width="9.90625" style="4" customWidth="1"/>
    <col min="19" max="19" width="12" style="5" customWidth="1"/>
    <col min="20" max="20" width="11.1796875" style="5" customWidth="1"/>
    <col min="21" max="21" width="11.08984375" style="6" customWidth="1"/>
    <col min="22" max="22" width="15.90625" style="2" customWidth="1"/>
    <col min="23" max="23" width="11" style="7" customWidth="1"/>
    <col min="24" max="24" width="13.08984375" style="7" customWidth="1"/>
    <col min="25" max="25" width="11.1796875" style="7" customWidth="1"/>
    <col min="26" max="26" width="12.81640625" style="4" customWidth="1"/>
    <col min="27" max="27" width="9.36328125" style="8" customWidth="1"/>
    <col min="28" max="28" width="13" style="9" customWidth="1"/>
    <col min="29" max="29" width="14.08984375" style="8" customWidth="1"/>
    <col min="30" max="30" width="13.90625" style="2" customWidth="1"/>
    <col min="31" max="31" width="13.81640625" style="5" customWidth="1"/>
    <col min="32" max="32" width="16.90625" style="2" customWidth="1"/>
    <col min="33" max="33" width="8.453125" style="10" customWidth="1"/>
    <col min="34" max="34" width="12.453125" style="5" customWidth="1"/>
    <col min="35" max="35" width="8.90625" style="5" customWidth="1"/>
    <col min="36" max="36" width="7.90625" style="10" customWidth="1"/>
    <col min="37" max="37" width="5.90625" style="5" customWidth="1"/>
    <col min="38" max="38" width="12.6328125" style="10" customWidth="1"/>
    <col min="39" max="39" width="12" style="5" customWidth="1"/>
    <col min="40" max="40" width="11.6328125" style="10" customWidth="1"/>
    <col min="41" max="41" width="10.90625" style="5" customWidth="1"/>
    <col min="42" max="42" width="10.81640625" style="5" customWidth="1"/>
    <col min="43" max="43" width="9.6328125" style="2" customWidth="1"/>
    <col min="44" max="44" width="9.6328125" style="10" customWidth="1"/>
    <col min="45" max="45" width="10" style="5" customWidth="1"/>
    <col min="46" max="46" width="9.54296875" style="5" customWidth="1"/>
    <col min="47" max="47" width="11.81640625" style="5" customWidth="1"/>
    <col min="48" max="48" width="11.08984375" style="10" customWidth="1"/>
    <col min="49" max="49" width="11.36328125" style="5" customWidth="1"/>
    <col min="50" max="50" width="11.6328125" style="5" customWidth="1"/>
    <col min="51" max="51" width="12.81640625" style="5" customWidth="1"/>
    <col min="52" max="52" width="12.08984375" style="10" customWidth="1"/>
    <col min="53" max="53" width="12.1796875" style="8" customWidth="1"/>
    <col min="54" max="54" width="20" style="2" customWidth="1"/>
    <col min="55" max="55" width="9.1796875" style="2" customWidth="1"/>
    <col min="56" max="16384" width="9.1796875" style="2"/>
  </cols>
  <sheetData>
    <row r="1" spans="1:53" ht="32.5" customHeight="1" x14ac:dyDescent="0.3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2" t="s">
        <v>13</v>
      </c>
      <c r="O1" s="12" t="s">
        <v>14</v>
      </c>
      <c r="P1" s="15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2" t="s">
        <v>23</v>
      </c>
      <c r="Y1" s="22" t="s">
        <v>24</v>
      </c>
      <c r="Z1" s="23" t="s">
        <v>25</v>
      </c>
      <c r="AA1" s="24" t="s">
        <v>26</v>
      </c>
      <c r="AB1" s="25" t="s">
        <v>27</v>
      </c>
      <c r="AC1" s="26" t="s">
        <v>28</v>
      </c>
      <c r="AD1" s="11" t="s">
        <v>29</v>
      </c>
      <c r="AE1" s="27" t="s">
        <v>30</v>
      </c>
      <c r="AF1" s="11" t="s">
        <v>31</v>
      </c>
      <c r="AG1" s="28" t="s">
        <v>32</v>
      </c>
      <c r="AH1" s="27" t="s">
        <v>33</v>
      </c>
      <c r="AI1" s="27" t="s">
        <v>34</v>
      </c>
      <c r="AJ1" s="28" t="s">
        <v>35</v>
      </c>
      <c r="AK1" s="27" t="s">
        <v>36</v>
      </c>
      <c r="AL1" s="28" t="s">
        <v>37</v>
      </c>
      <c r="AM1" s="27" t="s">
        <v>38</v>
      </c>
      <c r="AN1" s="28" t="s">
        <v>39</v>
      </c>
      <c r="AO1" s="27" t="s">
        <v>40</v>
      </c>
      <c r="AP1" s="27" t="s">
        <v>41</v>
      </c>
      <c r="AQ1" s="21" t="s">
        <v>42</v>
      </c>
      <c r="AR1" s="28" t="s">
        <v>43</v>
      </c>
      <c r="AS1" s="27" t="s">
        <v>44</v>
      </c>
      <c r="AT1" s="27" t="s">
        <v>45</v>
      </c>
      <c r="AU1" s="29" t="s">
        <v>46</v>
      </c>
      <c r="AV1" s="30" t="s">
        <v>47</v>
      </c>
      <c r="AW1" s="29" t="s">
        <v>48</v>
      </c>
      <c r="AX1" s="29" t="s">
        <v>49</v>
      </c>
      <c r="AY1" s="31" t="s">
        <v>50</v>
      </c>
      <c r="AZ1" s="32" t="s">
        <v>51</v>
      </c>
      <c r="BA1" s="24" t="s">
        <v>52</v>
      </c>
    </row>
    <row r="2" spans="1:53" ht="45.65" customHeight="1" x14ac:dyDescent="0.35">
      <c r="A2" s="33">
        <v>1</v>
      </c>
      <c r="B2" s="34"/>
      <c r="C2" s="35"/>
      <c r="D2" s="35" t="s">
        <v>53</v>
      </c>
      <c r="E2" s="35"/>
      <c r="F2" s="35" t="s">
        <v>54</v>
      </c>
      <c r="G2" s="33" t="s">
        <v>55</v>
      </c>
      <c r="H2" s="35" t="s">
        <v>56</v>
      </c>
      <c r="I2" s="35" t="s">
        <v>57</v>
      </c>
      <c r="J2" s="35" t="s">
        <v>58</v>
      </c>
      <c r="K2" s="35" t="s">
        <v>59</v>
      </c>
      <c r="L2" s="35" t="s">
        <v>60</v>
      </c>
      <c r="M2" s="36" t="s">
        <v>61</v>
      </c>
      <c r="N2" s="37" t="s">
        <v>62</v>
      </c>
      <c r="O2" s="37"/>
      <c r="P2" s="35" t="s">
        <v>63</v>
      </c>
      <c r="Q2" s="38"/>
      <c r="R2" s="39">
        <v>7.6</v>
      </c>
      <c r="S2" s="40">
        <v>10.7</v>
      </c>
      <c r="T2" s="41">
        <v>10.7</v>
      </c>
      <c r="U2" s="42"/>
      <c r="V2" s="35" t="s">
        <v>64</v>
      </c>
      <c r="W2" s="43">
        <v>52</v>
      </c>
      <c r="X2" s="43">
        <v>41.5</v>
      </c>
      <c r="Y2" s="43">
        <v>32</v>
      </c>
      <c r="Z2" s="39">
        <v>10</v>
      </c>
      <c r="AA2" s="44">
        <v>3</v>
      </c>
      <c r="AB2" s="45">
        <f t="shared" ref="AB2:AB7" si="0">IF(W2="","",W2*X2*Y2/1000000)</f>
        <v>6.9056000000000006E-2</v>
      </c>
      <c r="AC2" s="44">
        <f t="shared" ref="AC2:AC7" si="1">IF(AA2="","",65/AB2*AA2)</f>
        <v>2823.795180722891</v>
      </c>
      <c r="AD2" s="35">
        <v>4000</v>
      </c>
      <c r="AE2" s="46">
        <f t="shared" ref="AE2:AE7" si="2">IF(ISERROR(AD2/AC2),"",AD2/AC2)</f>
        <v>1.4165333333333336</v>
      </c>
      <c r="AF2" s="35" t="s">
        <v>65</v>
      </c>
      <c r="AG2" s="47">
        <v>0.22800000000000001</v>
      </c>
      <c r="AH2" s="46">
        <f t="shared" ref="AH2:AH7" si="3">IF(ISERROR(T2*AG2),"",T2*AG2)</f>
        <v>2.4396</v>
      </c>
      <c r="AI2" s="46">
        <f t="shared" ref="AI2:AI7" si="4">IF(ISERROR(T2+AE2+AH2),"",T2+AE2+AH2)</f>
        <v>14.556133333333333</v>
      </c>
      <c r="AJ2" s="47">
        <v>0</v>
      </c>
      <c r="AK2" s="46">
        <f t="shared" ref="AK2:AK7" ca="1" si="5">IF(ISERROR(AW2*AJ2),"",AW2*AJ2)</f>
        <v>0</v>
      </c>
      <c r="AL2" s="47">
        <v>0</v>
      </c>
      <c r="AM2" s="46">
        <f t="shared" ref="AM2:AM7" ca="1" si="6">IF(ISERROR(AW2*AL2),"",AW2*AL2)</f>
        <v>0</v>
      </c>
      <c r="AN2" s="47">
        <v>0</v>
      </c>
      <c r="AO2" s="46">
        <f t="shared" ref="AO2:AO7" ca="1" si="7">IF(ISERROR(AW2*AN2),"",AW2*AN2)</f>
        <v>0</v>
      </c>
      <c r="AP2" s="46">
        <v>0</v>
      </c>
      <c r="AQ2" s="35">
        <v>0</v>
      </c>
      <c r="AR2" s="47">
        <v>0</v>
      </c>
      <c r="AS2" s="46">
        <f t="shared" ref="AS2:AS7" ca="1" si="8">IF(ISERROR(AW2*AR2),"",AW2*AR2)</f>
        <v>0</v>
      </c>
      <c r="AT2" s="46">
        <f t="shared" ref="AT2:AT7" ca="1" si="9">IF(ISERROR(AK2+AM2+AO2+AP2+AS2),"",AK2+AM2+AO2+AP2+AS2)</f>
        <v>0</v>
      </c>
      <c r="AU2" s="48">
        <f t="shared" ref="AU2:AU7" ca="1" si="10">IF(ISERROR(AI2+AT2),"",AI2+AT2)</f>
        <v>14.556133333333333</v>
      </c>
      <c r="AV2" s="49">
        <f t="shared" ref="AV2:AV7" ca="1" si="11">IF(ISERROR((AW2-AU2)/AW2),"",(AW2-AU2)/AW2)</f>
        <v>0</v>
      </c>
      <c r="AW2" s="48">
        <f t="shared" ref="AW2:AW7" ca="1" si="12">AU2</f>
        <v>14.556133333333333</v>
      </c>
      <c r="AX2" s="46">
        <f t="shared" ref="AX2:AX7" si="13">IF(ISERROR(AY2*(1-AZ2)),"",AY2*(1-AZ2))</f>
        <v>22.495000000000001</v>
      </c>
      <c r="AY2" s="46">
        <v>44.99</v>
      </c>
      <c r="AZ2" s="47">
        <v>0.5</v>
      </c>
      <c r="BA2" s="44">
        <v>825</v>
      </c>
    </row>
    <row r="3" spans="1:53" ht="45.65" customHeight="1" x14ac:dyDescent="0.35">
      <c r="A3" s="33">
        <v>2</v>
      </c>
      <c r="B3" s="50"/>
      <c r="C3" s="35"/>
      <c r="D3" s="35" t="s">
        <v>53</v>
      </c>
      <c r="E3" s="35"/>
      <c r="F3" s="35" t="s">
        <v>54</v>
      </c>
      <c r="G3" s="33" t="s">
        <v>55</v>
      </c>
      <c r="H3" s="35" t="s">
        <v>56</v>
      </c>
      <c r="I3" s="35" t="s">
        <v>57</v>
      </c>
      <c r="J3" s="35" t="s">
        <v>58</v>
      </c>
      <c r="K3" s="35" t="s">
        <v>59</v>
      </c>
      <c r="L3" s="35" t="s">
        <v>66</v>
      </c>
      <c r="M3" s="36" t="s">
        <v>61</v>
      </c>
      <c r="N3" s="37" t="s">
        <v>67</v>
      </c>
      <c r="O3" s="37"/>
      <c r="P3" s="35" t="s">
        <v>63</v>
      </c>
      <c r="Q3" s="38"/>
      <c r="R3" s="39">
        <v>7.6</v>
      </c>
      <c r="S3" s="40">
        <v>11.8</v>
      </c>
      <c r="T3" s="41">
        <v>11.8</v>
      </c>
      <c r="U3" s="42"/>
      <c r="V3" s="35" t="s">
        <v>64</v>
      </c>
      <c r="W3" s="43">
        <v>58</v>
      </c>
      <c r="X3" s="43">
        <v>41.5</v>
      </c>
      <c r="Y3" s="43">
        <v>32</v>
      </c>
      <c r="Z3" s="39">
        <v>10</v>
      </c>
      <c r="AA3" s="44">
        <v>3</v>
      </c>
      <c r="AB3" s="45">
        <f t="shared" si="0"/>
        <v>7.7023999999999995E-2</v>
      </c>
      <c r="AC3" s="44">
        <f t="shared" si="1"/>
        <v>2531.678437889489</v>
      </c>
      <c r="AD3" s="35">
        <v>4000</v>
      </c>
      <c r="AE3" s="46">
        <f t="shared" si="2"/>
        <v>1.5799794871794872</v>
      </c>
      <c r="AF3" s="35" t="s">
        <v>65</v>
      </c>
      <c r="AG3" s="47">
        <v>0.22800000000000001</v>
      </c>
      <c r="AH3" s="46">
        <f t="shared" si="3"/>
        <v>2.6904000000000003</v>
      </c>
      <c r="AI3" s="46">
        <f t="shared" si="4"/>
        <v>16.070379487179487</v>
      </c>
      <c r="AJ3" s="47">
        <v>0</v>
      </c>
      <c r="AK3" s="46">
        <f t="shared" ca="1" si="5"/>
        <v>0</v>
      </c>
      <c r="AL3" s="47">
        <v>0</v>
      </c>
      <c r="AM3" s="46">
        <f t="shared" ca="1" si="6"/>
        <v>0</v>
      </c>
      <c r="AN3" s="47">
        <v>0</v>
      </c>
      <c r="AO3" s="46">
        <f t="shared" ca="1" si="7"/>
        <v>0</v>
      </c>
      <c r="AP3" s="46">
        <v>0</v>
      </c>
      <c r="AQ3" s="35">
        <v>0</v>
      </c>
      <c r="AR3" s="47">
        <v>0</v>
      </c>
      <c r="AS3" s="46">
        <f t="shared" ca="1" si="8"/>
        <v>0</v>
      </c>
      <c r="AT3" s="46">
        <f t="shared" ca="1" si="9"/>
        <v>0</v>
      </c>
      <c r="AU3" s="48">
        <f t="shared" ca="1" si="10"/>
        <v>16.070379487179487</v>
      </c>
      <c r="AV3" s="49">
        <f t="shared" ca="1" si="11"/>
        <v>0</v>
      </c>
      <c r="AW3" s="48">
        <f t="shared" ca="1" si="12"/>
        <v>16.070379487179487</v>
      </c>
      <c r="AX3" s="46">
        <f t="shared" si="13"/>
        <v>23.995000000000001</v>
      </c>
      <c r="AY3" s="46">
        <v>47.99</v>
      </c>
      <c r="AZ3" s="47">
        <v>0.5</v>
      </c>
      <c r="BA3" s="44">
        <v>765</v>
      </c>
    </row>
    <row r="4" spans="1:53" ht="45.65" customHeight="1" x14ac:dyDescent="0.35">
      <c r="A4" s="33">
        <v>3</v>
      </c>
      <c r="B4" s="50"/>
      <c r="C4" s="35"/>
      <c r="D4" s="35" t="s">
        <v>53</v>
      </c>
      <c r="E4" s="35"/>
      <c r="F4" s="35" t="s">
        <v>54</v>
      </c>
      <c r="G4" s="33" t="s">
        <v>55</v>
      </c>
      <c r="H4" s="35" t="s">
        <v>56</v>
      </c>
      <c r="I4" s="35" t="s">
        <v>57</v>
      </c>
      <c r="J4" s="35" t="s">
        <v>58</v>
      </c>
      <c r="K4" s="35" t="s">
        <v>59</v>
      </c>
      <c r="L4" s="35" t="s">
        <v>68</v>
      </c>
      <c r="M4" s="36" t="s">
        <v>61</v>
      </c>
      <c r="N4" s="37" t="s">
        <v>69</v>
      </c>
      <c r="O4" s="37"/>
      <c r="P4" s="35" t="s">
        <v>63</v>
      </c>
      <c r="Q4" s="38"/>
      <c r="R4" s="39">
        <v>7.6</v>
      </c>
      <c r="S4" s="40">
        <v>11.8</v>
      </c>
      <c r="T4" s="41">
        <v>11.8</v>
      </c>
      <c r="U4" s="42"/>
      <c r="V4" s="35" t="s">
        <v>64</v>
      </c>
      <c r="W4" s="43">
        <v>58</v>
      </c>
      <c r="X4" s="43">
        <v>41.5</v>
      </c>
      <c r="Y4" s="43">
        <v>32</v>
      </c>
      <c r="Z4" s="39">
        <v>10</v>
      </c>
      <c r="AA4" s="44">
        <v>3</v>
      </c>
      <c r="AB4" s="45">
        <f t="shared" si="0"/>
        <v>7.7023999999999995E-2</v>
      </c>
      <c r="AC4" s="44">
        <f t="shared" si="1"/>
        <v>2531.678437889489</v>
      </c>
      <c r="AD4" s="35">
        <v>4000</v>
      </c>
      <c r="AE4" s="46">
        <f t="shared" si="2"/>
        <v>1.5799794871794872</v>
      </c>
      <c r="AF4" s="35" t="s">
        <v>65</v>
      </c>
      <c r="AG4" s="47">
        <v>0.22800000000000001</v>
      </c>
      <c r="AH4" s="46">
        <f t="shared" si="3"/>
        <v>2.6904000000000003</v>
      </c>
      <c r="AI4" s="46">
        <f t="shared" si="4"/>
        <v>16.070379487179487</v>
      </c>
      <c r="AJ4" s="47">
        <v>0</v>
      </c>
      <c r="AK4" s="46">
        <f t="shared" ca="1" si="5"/>
        <v>0</v>
      </c>
      <c r="AL4" s="47">
        <v>0</v>
      </c>
      <c r="AM4" s="46">
        <f t="shared" ca="1" si="6"/>
        <v>0</v>
      </c>
      <c r="AN4" s="47">
        <v>0</v>
      </c>
      <c r="AO4" s="46">
        <f t="shared" ca="1" si="7"/>
        <v>0</v>
      </c>
      <c r="AP4" s="46">
        <v>0</v>
      </c>
      <c r="AQ4" s="35">
        <v>0</v>
      </c>
      <c r="AR4" s="47">
        <v>0</v>
      </c>
      <c r="AS4" s="46">
        <f t="shared" ca="1" si="8"/>
        <v>0</v>
      </c>
      <c r="AT4" s="46">
        <f t="shared" ca="1" si="9"/>
        <v>0</v>
      </c>
      <c r="AU4" s="48">
        <f t="shared" ca="1" si="10"/>
        <v>16.070379487179487</v>
      </c>
      <c r="AV4" s="49">
        <f t="shared" ca="1" si="11"/>
        <v>0</v>
      </c>
      <c r="AW4" s="48">
        <f t="shared" ca="1" si="12"/>
        <v>16.070379487179487</v>
      </c>
      <c r="AX4" s="46">
        <f t="shared" si="13"/>
        <v>24.995000000000001</v>
      </c>
      <c r="AY4" s="46">
        <v>49.99</v>
      </c>
      <c r="AZ4" s="47">
        <v>0.5</v>
      </c>
      <c r="BA4" s="44">
        <v>516</v>
      </c>
    </row>
    <row r="5" spans="1:53" ht="45.65" customHeight="1" x14ac:dyDescent="0.35">
      <c r="A5" s="33">
        <v>4</v>
      </c>
      <c r="B5" s="50"/>
      <c r="C5" s="35"/>
      <c r="D5" s="35" t="s">
        <v>53</v>
      </c>
      <c r="E5" s="35"/>
      <c r="F5" s="35" t="s">
        <v>54</v>
      </c>
      <c r="G5" s="33" t="s">
        <v>55</v>
      </c>
      <c r="H5" s="35" t="s">
        <v>56</v>
      </c>
      <c r="I5" s="35" t="s">
        <v>57</v>
      </c>
      <c r="J5" s="35" t="s">
        <v>58</v>
      </c>
      <c r="K5" s="35" t="s">
        <v>59</v>
      </c>
      <c r="L5" s="35" t="s">
        <v>60</v>
      </c>
      <c r="M5" s="36" t="s">
        <v>70</v>
      </c>
      <c r="N5" s="37" t="s">
        <v>71</v>
      </c>
      <c r="O5" s="37"/>
      <c r="P5" s="35" t="s">
        <v>63</v>
      </c>
      <c r="Q5" s="38"/>
      <c r="R5" s="39">
        <v>7.6</v>
      </c>
      <c r="S5" s="40">
        <v>10.7</v>
      </c>
      <c r="T5" s="41">
        <v>10.7</v>
      </c>
      <c r="U5" s="42"/>
      <c r="V5" s="35" t="s">
        <v>64</v>
      </c>
      <c r="W5" s="43">
        <v>52</v>
      </c>
      <c r="X5" s="43">
        <v>41.5</v>
      </c>
      <c r="Y5" s="43">
        <v>32</v>
      </c>
      <c r="Z5" s="39">
        <v>10</v>
      </c>
      <c r="AA5" s="44">
        <v>3</v>
      </c>
      <c r="AB5" s="45">
        <f t="shared" si="0"/>
        <v>6.9056000000000006E-2</v>
      </c>
      <c r="AC5" s="44">
        <f t="shared" si="1"/>
        <v>2823.795180722891</v>
      </c>
      <c r="AD5" s="35">
        <v>4000</v>
      </c>
      <c r="AE5" s="46">
        <f t="shared" si="2"/>
        <v>1.4165333333333336</v>
      </c>
      <c r="AF5" s="35" t="s">
        <v>65</v>
      </c>
      <c r="AG5" s="47">
        <v>0.22800000000000001</v>
      </c>
      <c r="AH5" s="46">
        <f t="shared" si="3"/>
        <v>2.4396</v>
      </c>
      <c r="AI5" s="46">
        <f t="shared" si="4"/>
        <v>14.556133333333333</v>
      </c>
      <c r="AJ5" s="47">
        <v>0</v>
      </c>
      <c r="AK5" s="46">
        <f t="shared" ca="1" si="5"/>
        <v>0</v>
      </c>
      <c r="AL5" s="47">
        <v>0</v>
      </c>
      <c r="AM5" s="46">
        <f t="shared" ca="1" si="6"/>
        <v>0</v>
      </c>
      <c r="AN5" s="47">
        <v>0</v>
      </c>
      <c r="AO5" s="46">
        <f t="shared" ca="1" si="7"/>
        <v>0</v>
      </c>
      <c r="AP5" s="46">
        <v>0</v>
      </c>
      <c r="AQ5" s="35">
        <v>0</v>
      </c>
      <c r="AR5" s="47">
        <v>0</v>
      </c>
      <c r="AS5" s="46">
        <f t="shared" ca="1" si="8"/>
        <v>0</v>
      </c>
      <c r="AT5" s="46">
        <f t="shared" ca="1" si="9"/>
        <v>0</v>
      </c>
      <c r="AU5" s="48">
        <f t="shared" ca="1" si="10"/>
        <v>14.556133333333333</v>
      </c>
      <c r="AV5" s="49">
        <f t="shared" ca="1" si="11"/>
        <v>0</v>
      </c>
      <c r="AW5" s="48">
        <f t="shared" ca="1" si="12"/>
        <v>14.556133333333333</v>
      </c>
      <c r="AX5" s="46">
        <f t="shared" si="13"/>
        <v>22.495000000000001</v>
      </c>
      <c r="AY5" s="46">
        <v>44.99</v>
      </c>
      <c r="AZ5" s="47">
        <v>0.5</v>
      </c>
      <c r="BA5" s="44">
        <v>795</v>
      </c>
    </row>
    <row r="6" spans="1:53" ht="45.65" customHeight="1" x14ac:dyDescent="0.35">
      <c r="A6" s="33">
        <v>5</v>
      </c>
      <c r="B6" s="50"/>
      <c r="C6" s="35"/>
      <c r="D6" s="35" t="s">
        <v>53</v>
      </c>
      <c r="E6" s="35"/>
      <c r="F6" s="35" t="s">
        <v>54</v>
      </c>
      <c r="G6" s="33" t="s">
        <v>55</v>
      </c>
      <c r="H6" s="35" t="s">
        <v>56</v>
      </c>
      <c r="I6" s="35" t="s">
        <v>57</v>
      </c>
      <c r="J6" s="35" t="s">
        <v>58</v>
      </c>
      <c r="K6" s="35" t="s">
        <v>59</v>
      </c>
      <c r="L6" s="35" t="s">
        <v>66</v>
      </c>
      <c r="M6" s="36" t="s">
        <v>70</v>
      </c>
      <c r="N6" s="37" t="s">
        <v>72</v>
      </c>
      <c r="O6" s="37"/>
      <c r="P6" s="35" t="s">
        <v>63</v>
      </c>
      <c r="Q6" s="38"/>
      <c r="R6" s="39">
        <v>7.6</v>
      </c>
      <c r="S6" s="40">
        <v>11.8</v>
      </c>
      <c r="T6" s="41">
        <v>11.8</v>
      </c>
      <c r="U6" s="42"/>
      <c r="V6" s="35" t="s">
        <v>64</v>
      </c>
      <c r="W6" s="43">
        <v>58</v>
      </c>
      <c r="X6" s="43">
        <v>41.5</v>
      </c>
      <c r="Y6" s="43">
        <v>32</v>
      </c>
      <c r="Z6" s="39">
        <v>10</v>
      </c>
      <c r="AA6" s="44">
        <v>3</v>
      </c>
      <c r="AB6" s="45">
        <f t="shared" si="0"/>
        <v>7.7023999999999995E-2</v>
      </c>
      <c r="AC6" s="44">
        <f t="shared" si="1"/>
        <v>2531.678437889489</v>
      </c>
      <c r="AD6" s="35">
        <v>4000</v>
      </c>
      <c r="AE6" s="46">
        <f t="shared" si="2"/>
        <v>1.5799794871794872</v>
      </c>
      <c r="AF6" s="35" t="s">
        <v>65</v>
      </c>
      <c r="AG6" s="47">
        <v>0.22800000000000001</v>
      </c>
      <c r="AH6" s="46">
        <f t="shared" si="3"/>
        <v>2.6904000000000003</v>
      </c>
      <c r="AI6" s="46">
        <f t="shared" si="4"/>
        <v>16.070379487179487</v>
      </c>
      <c r="AJ6" s="47">
        <v>0</v>
      </c>
      <c r="AK6" s="46">
        <f t="shared" ca="1" si="5"/>
        <v>0</v>
      </c>
      <c r="AL6" s="47">
        <v>0</v>
      </c>
      <c r="AM6" s="46">
        <f t="shared" ca="1" si="6"/>
        <v>0</v>
      </c>
      <c r="AN6" s="47">
        <v>0</v>
      </c>
      <c r="AO6" s="46">
        <f t="shared" ca="1" si="7"/>
        <v>0</v>
      </c>
      <c r="AP6" s="46">
        <v>0</v>
      </c>
      <c r="AQ6" s="35">
        <v>0</v>
      </c>
      <c r="AR6" s="47">
        <v>0</v>
      </c>
      <c r="AS6" s="46">
        <f t="shared" ca="1" si="8"/>
        <v>0</v>
      </c>
      <c r="AT6" s="46">
        <f t="shared" ca="1" si="9"/>
        <v>0</v>
      </c>
      <c r="AU6" s="48">
        <f t="shared" ca="1" si="10"/>
        <v>16.070379487179487</v>
      </c>
      <c r="AV6" s="49">
        <f t="shared" ca="1" si="11"/>
        <v>0</v>
      </c>
      <c r="AW6" s="48">
        <f t="shared" ca="1" si="12"/>
        <v>16.070379487179487</v>
      </c>
      <c r="AX6" s="46">
        <f t="shared" si="13"/>
        <v>23.995000000000001</v>
      </c>
      <c r="AY6" s="46">
        <v>47.99</v>
      </c>
      <c r="AZ6" s="47">
        <v>0.5</v>
      </c>
      <c r="BA6" s="44">
        <v>687</v>
      </c>
    </row>
    <row r="7" spans="1:53" ht="45.65" customHeight="1" x14ac:dyDescent="0.35">
      <c r="A7" s="33">
        <v>6</v>
      </c>
      <c r="B7" s="51"/>
      <c r="C7" s="35"/>
      <c r="D7" s="35" t="s">
        <v>53</v>
      </c>
      <c r="E7" s="35"/>
      <c r="F7" s="35" t="s">
        <v>54</v>
      </c>
      <c r="G7" s="33" t="s">
        <v>55</v>
      </c>
      <c r="H7" s="35" t="s">
        <v>56</v>
      </c>
      <c r="I7" s="35" t="s">
        <v>57</v>
      </c>
      <c r="J7" s="35" t="s">
        <v>58</v>
      </c>
      <c r="K7" s="35" t="s">
        <v>59</v>
      </c>
      <c r="L7" s="35" t="s">
        <v>68</v>
      </c>
      <c r="M7" s="36" t="s">
        <v>70</v>
      </c>
      <c r="N7" s="37" t="s">
        <v>73</v>
      </c>
      <c r="O7" s="37"/>
      <c r="P7" s="35" t="s">
        <v>63</v>
      </c>
      <c r="Q7" s="38"/>
      <c r="R7" s="39">
        <v>7.6</v>
      </c>
      <c r="S7" s="40">
        <v>11.8</v>
      </c>
      <c r="T7" s="41">
        <v>11.8</v>
      </c>
      <c r="U7" s="42"/>
      <c r="V7" s="35" t="s">
        <v>64</v>
      </c>
      <c r="W7" s="43">
        <v>58</v>
      </c>
      <c r="X7" s="43">
        <v>41.5</v>
      </c>
      <c r="Y7" s="43">
        <v>32</v>
      </c>
      <c r="Z7" s="39">
        <v>10</v>
      </c>
      <c r="AA7" s="44">
        <v>3</v>
      </c>
      <c r="AB7" s="45">
        <f t="shared" si="0"/>
        <v>7.7023999999999995E-2</v>
      </c>
      <c r="AC7" s="44">
        <f t="shared" si="1"/>
        <v>2531.678437889489</v>
      </c>
      <c r="AD7" s="35">
        <v>4000</v>
      </c>
      <c r="AE7" s="46">
        <f t="shared" si="2"/>
        <v>1.5799794871794872</v>
      </c>
      <c r="AF7" s="35" t="s">
        <v>65</v>
      </c>
      <c r="AG7" s="47">
        <v>0.22800000000000001</v>
      </c>
      <c r="AH7" s="46">
        <f t="shared" si="3"/>
        <v>2.6904000000000003</v>
      </c>
      <c r="AI7" s="46">
        <f t="shared" si="4"/>
        <v>16.070379487179487</v>
      </c>
      <c r="AJ7" s="47">
        <v>0</v>
      </c>
      <c r="AK7" s="46">
        <f t="shared" ca="1" si="5"/>
        <v>0</v>
      </c>
      <c r="AL7" s="47">
        <v>0</v>
      </c>
      <c r="AM7" s="46">
        <f t="shared" ca="1" si="6"/>
        <v>0</v>
      </c>
      <c r="AN7" s="47">
        <v>0</v>
      </c>
      <c r="AO7" s="46">
        <f t="shared" ca="1" si="7"/>
        <v>0</v>
      </c>
      <c r="AP7" s="46">
        <v>0</v>
      </c>
      <c r="AQ7" s="35">
        <v>0</v>
      </c>
      <c r="AR7" s="47">
        <v>0</v>
      </c>
      <c r="AS7" s="46">
        <f t="shared" ca="1" si="8"/>
        <v>0</v>
      </c>
      <c r="AT7" s="46">
        <f t="shared" ca="1" si="9"/>
        <v>0</v>
      </c>
      <c r="AU7" s="48">
        <f t="shared" ca="1" si="10"/>
        <v>16.070379487179487</v>
      </c>
      <c r="AV7" s="49">
        <f t="shared" ca="1" si="11"/>
        <v>0</v>
      </c>
      <c r="AW7" s="48">
        <f t="shared" ca="1" si="12"/>
        <v>16.070379487179487</v>
      </c>
      <c r="AX7" s="46">
        <f t="shared" si="13"/>
        <v>24.995000000000001</v>
      </c>
      <c r="AY7" s="46">
        <v>49.99</v>
      </c>
      <c r="AZ7" s="47">
        <v>0.5</v>
      </c>
      <c r="BA7" s="44">
        <v>468</v>
      </c>
    </row>
  </sheetData>
  <sheetProtection insertRows="0" deleteRows="0" sort="0"/>
  <protectedRanges>
    <protectedRange sqref="L8:BA254 A8:J254 BA2:BA7 L2:M7 O2:AY7 A2:J4 A5:J7" name="Range1"/>
    <protectedRange sqref="K2:K252" name="Range1_1"/>
    <protectedRange sqref="AZ2:AZ4 AZ5:AZ7" name="Range1_3"/>
  </protectedRanges>
  <mergeCells count="1">
    <mergeCell ref="B2:B7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2026-04-22T06:50:29Z</dcterms:created>
  <dcterms:modified xsi:type="dcterms:W3CDTF">2026-04-22T06:51:10Z</dcterms:modified>
</cp:coreProperties>
</file>