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1DA0237B-7B39-4B84-9425-B6A36FD477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2" i="5" l="1"/>
  <c r="AE2" i="5"/>
  <c r="AG2" i="5"/>
  <c r="AD3" i="5"/>
  <c r="AR3" i="5"/>
  <c r="AR4" i="5"/>
  <c r="AR2" i="5"/>
  <c r="AO3" i="5"/>
  <c r="AO4" i="5"/>
  <c r="AO2" i="5"/>
  <c r="AL3" i="5"/>
  <c r="AS3" i="5"/>
  <c r="AL4" i="5"/>
  <c r="AS4" i="5"/>
  <c r="AL2" i="5"/>
  <c r="AS2" i="5"/>
  <c r="AD4" i="5"/>
  <c r="AE4" i="5"/>
  <c r="AG4" i="5"/>
  <c r="AJ4" i="5"/>
  <c r="AE3" i="5"/>
  <c r="AG3" i="5"/>
  <c r="AJ3" i="5"/>
  <c r="AJ2" i="5"/>
  <c r="AT4" i="5"/>
  <c r="AU4" i="5"/>
  <c r="AT3" i="5"/>
  <c r="AU3" i="5"/>
  <c r="AT2" i="5"/>
  <c r="AU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</commentList>
</comments>
</file>

<file path=xl/sharedStrings.xml><?xml version="1.0" encoding="utf-8"?>
<sst xmlns="http://schemas.openxmlformats.org/spreadsheetml/2006/main" count="86" uniqueCount="70">
  <si>
    <t>Brand</t>
  </si>
  <si>
    <t>Package Type</t>
  </si>
  <si>
    <t>Licensor</t>
  </si>
  <si>
    <t>Normal</t>
  </si>
  <si>
    <t>VALANCE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</si>
  <si>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</si>
  <si>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</si>
  <si>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</si>
  <si>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</si>
  <si>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</si>
  <si>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</si>
  <si>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</si>
  <si>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</si>
  <si>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</si>
  <si>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</si>
  <si>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</si>
  <si>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</si>
  <si>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</si>
  <si>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</si>
  <si>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</si>
  <si>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</si>
  <si>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</si>
  <si>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</si>
  <si>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</si>
  <si>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</si>
  <si>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</si>
  <si>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</si>
  <si>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</si>
  <si>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</si>
  <si>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</si>
  <si>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</si>
  <si>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</si>
  <si>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</si>
  <si>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</si>
  <si>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</si>
  <si>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</si>
  <si>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</si>
  <si>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</si>
  <si>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</si>
  <si>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</si>
  <si>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</si>
  <si>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Product Category</t>
  </si>
  <si>
    <t>Piece</t>
  </si>
  <si>
    <t>Description-Short</t>
  </si>
  <si>
    <t>Unit of Measure</t>
  </si>
  <si>
    <t>Trim</t>
  </si>
  <si>
    <t>Material-Short</t>
  </si>
  <si>
    <t>Load 2</t>
  </si>
  <si>
    <t>Load 2 %</t>
  </si>
  <si>
    <t>Load 2 $</t>
  </si>
  <si>
    <t>Size/Spec.</t>
  </si>
  <si>
    <t>100% polyester</t>
    <phoneticPr fontId="68" type="noConversion"/>
  </si>
  <si>
    <t>Quilted Valance</t>
    <phoneticPr fontId="68" type="noConversion"/>
  </si>
  <si>
    <r>
      <t>Top: 100% polyester 85gsm MF solid; Valance drop</t>
    </r>
    <r>
      <rPr>
        <sz val="11"/>
        <rFont val="宋体"/>
        <family val="2"/>
        <charset val="134"/>
      </rPr>
      <t>：</t>
    </r>
    <r>
      <rPr>
        <sz val="11"/>
        <rFont val="Calibri"/>
        <family val="2"/>
      </rPr>
      <t xml:space="preserve">outer 100% polyester 85gsm MF and quilted with 100gsm polyester fill; 100% polyestre 60gsm non woven backing. 34cm width. FSC header card </t>
    </r>
    <phoneticPr fontId="68" type="noConversion"/>
  </si>
  <si>
    <t>White</t>
    <phoneticPr fontId="68" type="noConversion"/>
  </si>
  <si>
    <t>ITM2506-000991</t>
    <phoneticPr fontId="68" type="noConversion"/>
  </si>
  <si>
    <t>L&amp;C VLNC BED WRAP QUILT WHT SN</t>
    <phoneticPr fontId="68" type="noConversion"/>
  </si>
  <si>
    <t>L&amp;C VLNC BED WRAP QUILT WHT KS</t>
    <phoneticPr fontId="68" type="noConversion"/>
  </si>
  <si>
    <t>L&amp;C VLNC BED WRAP QUILT WHT KN</t>
    <phoneticPr fontId="68" type="noConversion"/>
  </si>
  <si>
    <t>9401113976823</t>
    <phoneticPr fontId="68" type="noConversion"/>
  </si>
  <si>
    <t>9401113976830</t>
    <phoneticPr fontId="68" type="noConversion"/>
  </si>
  <si>
    <t>9401113976816</t>
    <phoneticPr fontId="68" type="noConversion"/>
  </si>
  <si>
    <t>2026/6/29~7/5</t>
    <phoneticPr fontId="68" type="noConversion"/>
  </si>
  <si>
    <t>2026/8/10~8/16</t>
    <phoneticPr fontId="68" type="noConversion"/>
  </si>
  <si>
    <t>WAHS41-0754</t>
    <phoneticPr fontId="68" type="noConversion"/>
  </si>
  <si>
    <t>WAHS41-0755</t>
  </si>
  <si>
    <t>WAHS41-0756</t>
    <phoneticPr fontId="68" type="noConversion"/>
  </si>
  <si>
    <t>SN:92x190x34cm</t>
  </si>
  <si>
    <t>KS:107x203x34cm</t>
  </si>
  <si>
    <t>KN:167x203x34cm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</si>
</sst>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7" formatCode="&quot;¥&quot;#,##0.00;&quot;¥&quot;\-#,##0.00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</numFmts>
  <fonts count="70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  <font>
      <sz val="11"/>
      <name val="宋体"/>
      <family val="2"/>
      <charset val="134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0" fillId="0" borderId="0"/>
    <xf numFmtId="192" fontId="10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11" fillId="0" borderId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9" applyNumberFormat="0" applyAlignment="0" applyProtection="0"/>
    <xf numFmtId="192" fontId="37" fillId="26" borderId="10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38" fillId="0" borderId="0">
      <protection locked="0"/>
    </xf>
    <xf numFmtId="176" fontId="39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38" fillId="0" borderId="0">
      <protection locked="0"/>
    </xf>
    <xf numFmtId="185" fontId="38" fillId="0" borderId="0">
      <protection locked="0"/>
    </xf>
    <xf numFmtId="192" fontId="40" fillId="0" borderId="0" applyNumberFormat="0" applyFill="0" applyBorder="0" applyAlignment="0" applyProtection="0"/>
    <xf numFmtId="185" fontId="38" fillId="0" borderId="0">
      <protection locked="0"/>
    </xf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5" applyNumberFormat="0" applyFill="0" applyAlignment="0" applyProtection="0"/>
    <xf numFmtId="192" fontId="44" fillId="0" borderId="6" applyNumberFormat="0" applyFill="0" applyAlignment="0" applyProtection="0"/>
    <xf numFmtId="192" fontId="45" fillId="0" borderId="7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9" applyNumberFormat="0" applyAlignment="0" applyProtection="0"/>
    <xf numFmtId="192" fontId="47" fillId="0" borderId="11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12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4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50" fillId="25" borderId="12" applyNumberFormat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8" applyNumberFormat="0" applyFill="0" applyAlignment="0" applyProtection="0"/>
    <xf numFmtId="192" fontId="53" fillId="0" borderId="0" applyNumberForma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54" fillId="0" borderId="0">
      <alignment vertical="center"/>
    </xf>
    <xf numFmtId="192" fontId="54" fillId="0" borderId="0">
      <alignment vertical="center"/>
    </xf>
    <xf numFmtId="192" fontId="55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83" fontId="12" fillId="0" borderId="0" applyFont="0" applyFill="0" applyBorder="0" applyAlignment="0" applyProtection="0">
      <alignment vertical="center"/>
    </xf>
    <xf numFmtId="186" fontId="12" fillId="0" borderId="0" applyFont="0" applyFill="0" applyBorder="0" applyAlignment="0" applyProtection="0"/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4" fillId="0" borderId="0"/>
    <xf numFmtId="192" fontId="32" fillId="0" borderId="0"/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1" fillId="0" borderId="0">
      <alignment vertical="center"/>
    </xf>
    <xf numFmtId="192" fontId="12" fillId="0" borderId="0"/>
    <xf numFmtId="192" fontId="4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2" fillId="0" borderId="0"/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18" fillId="0" borderId="0" applyNumberFormat="0" applyFill="0" applyBorder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4" fillId="0" borderId="0"/>
    <xf numFmtId="192" fontId="12" fillId="32" borderId="13" applyNumberFormat="0" applyFont="0" applyAlignment="0" applyProtection="0">
      <alignment vertical="center"/>
    </xf>
    <xf numFmtId="192" fontId="1" fillId="0" borderId="0"/>
    <xf numFmtId="192" fontId="13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9" applyNumberFormat="0" applyAlignment="0" applyProtection="0"/>
    <xf numFmtId="192" fontId="37" fillId="26" borderId="10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192" fontId="12" fillId="0" borderId="0">
      <alignment vertical="center"/>
    </xf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5" applyNumberFormat="0" applyFill="0" applyAlignment="0" applyProtection="0"/>
    <xf numFmtId="192" fontId="44" fillId="0" borderId="6" applyNumberFormat="0" applyFill="0" applyAlignment="0" applyProtection="0"/>
    <xf numFmtId="192" fontId="45" fillId="0" borderId="7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9" applyNumberFormat="0" applyAlignment="0" applyProtection="0"/>
    <xf numFmtId="192" fontId="47" fillId="0" borderId="11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4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50" fillId="25" borderId="12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8" applyNumberFormat="0" applyFill="0" applyAlignment="0" applyProtection="0"/>
    <xf numFmtId="192" fontId="53" fillId="0" borderId="0" applyNumberFormat="0" applyFill="0" applyBorder="0" applyAlignment="0" applyProtection="0"/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3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83" fontId="12" fillId="0" borderId="0" applyFont="0" applyFill="0" applyBorder="0" applyAlignment="0" applyProtection="0"/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13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1" fillId="0" borderId="0">
      <alignment vertical="center"/>
    </xf>
    <xf numFmtId="192" fontId="54" fillId="0" borderId="0">
      <alignment vertical="center"/>
    </xf>
    <xf numFmtId="192" fontId="57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33" fillId="34" borderId="0" applyNumberFormat="0" applyBorder="0" applyAlignment="0" applyProtection="0"/>
    <xf numFmtId="192" fontId="33" fillId="35" borderId="0" applyNumberFormat="0" applyBorder="0" applyAlignment="0" applyProtection="0"/>
    <xf numFmtId="192" fontId="33" fillId="9" borderId="0" applyNumberFormat="0" applyBorder="0" applyAlignment="0" applyProtection="0"/>
    <xf numFmtId="192" fontId="33" fillId="36" borderId="0" applyNumberFormat="0" applyBorder="0" applyAlignment="0" applyProtection="0"/>
    <xf numFmtId="192" fontId="33" fillId="37" borderId="0" applyNumberFormat="0" applyBorder="0" applyAlignment="0" applyProtection="0"/>
    <xf numFmtId="192" fontId="33" fillId="10" borderId="0" applyNumberFormat="0" applyBorder="0" applyAlignment="0" applyProtection="0"/>
    <xf numFmtId="192" fontId="33" fillId="38" borderId="0" applyNumberFormat="0" applyBorder="0" applyAlignment="0" applyProtection="0"/>
    <xf numFmtId="192" fontId="33" fillId="39" borderId="0" applyNumberFormat="0" applyBorder="0" applyAlignment="0" applyProtection="0"/>
    <xf numFmtId="192" fontId="33" fillId="40" borderId="0" applyNumberFormat="0" applyBorder="0" applyAlignment="0" applyProtection="0"/>
    <xf numFmtId="192" fontId="33" fillId="36" borderId="0" applyNumberFormat="0" applyBorder="0" applyAlignment="0" applyProtection="0"/>
    <xf numFmtId="192" fontId="33" fillId="38" borderId="0" applyNumberFormat="0" applyBorder="0" applyAlignment="0" applyProtection="0"/>
    <xf numFmtId="192" fontId="33" fillId="41" borderId="0" applyNumberFormat="0" applyBorder="0" applyAlignment="0" applyProtection="0"/>
    <xf numFmtId="192" fontId="34" fillId="42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5" borderId="0" applyNumberFormat="0" applyBorder="0" applyAlignment="0" applyProtection="0"/>
    <xf numFmtId="192" fontId="34" fillId="46" borderId="0" applyNumberFormat="0" applyBorder="0" applyAlignment="0" applyProtection="0"/>
    <xf numFmtId="192" fontId="34" fillId="47" borderId="0" applyNumberFormat="0" applyBorder="0" applyAlignment="0" applyProtection="0"/>
    <xf numFmtId="192" fontId="34" fillId="48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9" borderId="0" applyNumberFormat="0" applyBorder="0" applyAlignment="0" applyProtection="0"/>
    <xf numFmtId="192" fontId="35" fillId="35" borderId="0" applyNumberFormat="0" applyBorder="0" applyAlignment="0" applyProtection="0"/>
    <xf numFmtId="192" fontId="36" fillId="33" borderId="9" applyNumberFormat="0" applyAlignment="0" applyProtection="0"/>
    <xf numFmtId="192" fontId="37" fillId="50" borderId="10" applyNumberFormat="0" applyAlignment="0" applyProtection="0"/>
    <xf numFmtId="187" fontId="33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1" fillId="9" borderId="0" applyNumberFormat="0" applyBorder="0" applyAlignment="0" applyProtection="0"/>
    <xf numFmtId="192" fontId="43" fillId="0" borderId="5" applyNumberFormat="0" applyFill="0" applyAlignment="0" applyProtection="0"/>
    <xf numFmtId="192" fontId="44" fillId="0" borderId="6" applyNumberFormat="0" applyFill="0" applyAlignment="0" applyProtection="0"/>
    <xf numFmtId="192" fontId="45" fillId="0" borderId="7" applyNumberFormat="0" applyFill="0" applyAlignment="0" applyProtection="0"/>
    <xf numFmtId="192" fontId="45" fillId="0" borderId="0" applyNumberFormat="0" applyFill="0" applyBorder="0" applyAlignment="0" applyProtection="0"/>
    <xf numFmtId="192" fontId="46" fillId="10" borderId="9" applyNumberFormat="0" applyAlignment="0" applyProtection="0"/>
    <xf numFmtId="192" fontId="47" fillId="0" borderId="11" applyNumberFormat="0" applyFill="0" applyAlignment="0" applyProtection="0"/>
    <xf numFmtId="192" fontId="48" fillId="51" borderId="0" applyNumberFormat="0" applyBorder="0" applyAlignment="0" applyProtection="0"/>
    <xf numFmtId="192" fontId="33" fillId="52" borderId="13" applyNumberFormat="0" applyFont="0" applyAlignment="0" applyProtection="0"/>
    <xf numFmtId="192" fontId="50" fillId="33" borderId="12" applyNumberFormat="0" applyAlignment="0" applyProtection="0"/>
    <xf numFmtId="192" fontId="51" fillId="0" borderId="0" applyNumberFormat="0" applyFill="0" applyBorder="0" applyAlignment="0" applyProtection="0"/>
    <xf numFmtId="192" fontId="52" fillId="0" borderId="8" applyNumberFormat="0" applyFill="0" applyAlignment="0" applyProtection="0"/>
    <xf numFmtId="192" fontId="53" fillId="0" borderId="0" applyNumberFormat="0" applyFill="0" applyBorder="0" applyAlignment="0" applyProtection="0"/>
    <xf numFmtId="192" fontId="19" fillId="14" borderId="0" applyNumberFormat="0" applyBorder="0" applyAlignment="0" applyProtection="0">
      <alignment vertical="center"/>
    </xf>
    <xf numFmtId="192" fontId="19" fillId="36" borderId="0" applyNumberFormat="0" applyBorder="0" applyAlignment="0" applyProtection="0">
      <alignment vertical="center"/>
    </xf>
    <xf numFmtId="192" fontId="12" fillId="0" borderId="0"/>
    <xf numFmtId="192" fontId="57" fillId="0" borderId="0"/>
    <xf numFmtId="192" fontId="57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20" fillId="15" borderId="0" applyNumberFormat="0" applyBorder="0" applyAlignment="0" applyProtection="0">
      <alignment vertical="center"/>
    </xf>
    <xf numFmtId="192" fontId="20" fillId="37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4" fillId="0" borderId="0"/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4" fillId="21" borderId="0" applyNumberFormat="0" applyBorder="0" applyAlignment="0" applyProtection="0"/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34" fillId="24" borderId="0" applyNumberFormat="0" applyBorder="0" applyAlignment="0" applyProtection="0"/>
    <xf numFmtId="192" fontId="34" fillId="27" borderId="0" applyNumberFormat="0" applyBorder="0" applyAlignment="0" applyProtection="0"/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7" fillId="26" borderId="10" applyNumberFormat="0" applyAlignment="0" applyProtection="0"/>
    <xf numFmtId="192" fontId="37" fillId="26" borderId="10" applyNumberFormat="0" applyAlignment="0" applyProtection="0"/>
    <xf numFmtId="176" fontId="58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5" applyNumberFormat="0" applyFill="0" applyAlignment="0" applyProtection="0"/>
    <xf numFmtId="192" fontId="43" fillId="0" borderId="5" applyNumberFormat="0" applyFill="0" applyAlignment="0" applyProtection="0"/>
    <xf numFmtId="192" fontId="44" fillId="0" borderId="6" applyNumberFormat="0" applyFill="0" applyAlignment="0" applyProtection="0"/>
    <xf numFmtId="192" fontId="44" fillId="0" borderId="6" applyNumberFormat="0" applyFill="0" applyAlignment="0" applyProtection="0"/>
    <xf numFmtId="192" fontId="45" fillId="0" borderId="7" applyNumberFormat="0" applyFill="0" applyAlignment="0" applyProtection="0"/>
    <xf numFmtId="192" fontId="45" fillId="0" borderId="7" applyNumberFormat="0" applyFill="0" applyAlignment="0" applyProtection="0"/>
    <xf numFmtId="192" fontId="45" fillId="0" borderId="0" applyNumberFormat="0" applyFill="0" applyBorder="0" applyAlignment="0" applyProtection="0"/>
    <xf numFmtId="192" fontId="45" fillId="0" borderId="0" applyNumberFormat="0" applyFill="0" applyBorder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7" fillId="0" borderId="11" applyNumberFormat="0" applyFill="0" applyAlignment="0" applyProtection="0"/>
    <xf numFmtId="192" fontId="47" fillId="0" borderId="11" applyNumberFormat="0" applyFill="0" applyAlignment="0" applyProtection="0"/>
    <xf numFmtId="192" fontId="48" fillId="31" borderId="0" applyNumberFormat="0" applyBorder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9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4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60" fillId="0" borderId="0" applyNumberFormat="0" applyFill="0" applyBorder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3" fillId="0" borderId="0" applyNumberFormat="0" applyFill="0" applyBorder="0" applyAlignment="0" applyProtection="0"/>
    <xf numFmtId="192" fontId="53" fillId="0" borderId="0" applyNumberFormat="0" applyFill="0" applyBorder="0" applyAlignment="0" applyProtection="0"/>
    <xf numFmtId="192" fontId="61" fillId="0" borderId="0">
      <alignment vertical="center"/>
    </xf>
    <xf numFmtId="192" fontId="12" fillId="0" borderId="0">
      <alignment vertical="center"/>
    </xf>
    <xf numFmtId="192" fontId="12" fillId="0" borderId="0"/>
    <xf numFmtId="192" fontId="4" fillId="0" borderId="0"/>
    <xf numFmtId="190" fontId="62" fillId="0" borderId="0"/>
    <xf numFmtId="192" fontId="4" fillId="0" borderId="0"/>
    <xf numFmtId="192" fontId="63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6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62" fillId="0" borderId="0"/>
    <xf numFmtId="192" fontId="4" fillId="0" borderId="0"/>
    <xf numFmtId="192" fontId="4" fillId="0" borderId="0"/>
    <xf numFmtId="192" fontId="4" fillId="0" borderId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38" fontId="6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4" fillId="0" borderId="0"/>
    <xf numFmtId="192" fontId="64" fillId="0" borderId="0"/>
    <xf numFmtId="192" fontId="4" fillId="0" borderId="0"/>
    <xf numFmtId="192" fontId="4" fillId="0" borderId="0"/>
    <xf numFmtId="192" fontId="65" fillId="0" borderId="0"/>
    <xf numFmtId="192" fontId="11" fillId="0" borderId="0"/>
    <xf numFmtId="192" fontId="11" fillId="0" borderId="0"/>
    <xf numFmtId="192" fontId="11" fillId="0" borderId="0"/>
    <xf numFmtId="192" fontId="66" fillId="0" borderId="0"/>
    <xf numFmtId="192" fontId="11" fillId="0" borderId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11" fillId="8" borderId="4" applyNumberFormat="0" applyFont="0" applyAlignment="0" applyProtection="0"/>
    <xf numFmtId="192" fontId="11" fillId="8" borderId="4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62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1" fillId="0" borderId="0">
      <alignment vertical="center"/>
    </xf>
    <xf numFmtId="192" fontId="11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85" fontId="67" fillId="0" borderId="0">
      <protection locked="0"/>
    </xf>
    <xf numFmtId="176" fontId="4" fillId="0" borderId="0" applyFont="0" applyFill="0" applyBorder="0" applyAlignment="0" applyProtection="0"/>
    <xf numFmtId="185" fontId="67" fillId="0" borderId="0">
      <protection locked="0"/>
    </xf>
    <xf numFmtId="185" fontId="67" fillId="0" borderId="0">
      <protection locked="0"/>
    </xf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9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9" fontId="12" fillId="0" borderId="0" applyFont="0" applyFill="0" applyBorder="0" applyAlignment="0" applyProtection="0"/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33" fillId="0" borderId="0">
      <alignment vertical="center"/>
    </xf>
    <xf numFmtId="192" fontId="12" fillId="0" borderId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53" borderId="0" applyNumberFormat="0" applyBorder="0" applyAlignment="0" applyProtection="0"/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54" borderId="0" applyNumberFormat="0" applyBorder="0" applyAlignment="0" applyProtection="0"/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4" fillId="0" borderId="0"/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5" fillId="12" borderId="0" applyNumberFormat="0" applyBorder="0" applyAlignment="0" applyProtection="0"/>
    <xf numFmtId="192" fontId="41" fillId="13" borderId="0" applyNumberFormat="0" applyBorder="0" applyAlignment="0" applyProtection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0" fontId="0" fillId="0" borderId="0" xfId="0" applyAlignment="1">
      <alignment wrapText="1"/>
    </xf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178" fontId="3" fillId="0" borderId="1" xfId="4" applyNumberFormat="1" applyBorder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7" fillId="5" borderId="1" xfId="4" applyFont="1" applyFill="1" applyBorder="1" applyAlignment="1">
      <alignment horizontal="center" wrapText="1"/>
    </xf>
    <xf numFmtId="179" fontId="2" fillId="4" borderId="1" xfId="4" applyNumberFormat="1" applyFont="1" applyFill="1" applyBorder="1" applyAlignment="1">
      <alignment horizontal="center" wrapText="1"/>
    </xf>
    <xf numFmtId="178" fontId="8" fillId="4" borderId="1" xfId="1" applyNumberFormat="1" applyFont="1" applyFill="1" applyBorder="1" applyAlignment="1">
      <alignment wrapText="1"/>
    </xf>
    <xf numFmtId="178" fontId="2" fillId="6" borderId="2" xfId="4" applyNumberFormat="1" applyFont="1" applyFill="1" applyBorder="1" applyAlignment="1">
      <alignment horizontal="center" wrapText="1"/>
    </xf>
    <xf numFmtId="178" fontId="2" fillId="4" borderId="1" xfId="4" applyNumberFormat="1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8" fontId="8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8" fontId="8" fillId="5" borderId="1" xfId="1" applyNumberFormat="1" applyFont="1" applyFill="1" applyBorder="1" applyAlignment="1">
      <alignment wrapText="1"/>
    </xf>
    <xf numFmtId="0" fontId="8" fillId="3" borderId="1" xfId="1" applyFont="1" applyFill="1" applyBorder="1" applyAlignment="1">
      <alignment wrapText="1"/>
    </xf>
    <xf numFmtId="178" fontId="5" fillId="3" borderId="2" xfId="1" applyNumberFormat="1" applyFont="1" applyFill="1" applyBorder="1" applyAlignment="1">
      <alignment wrapText="1"/>
    </xf>
    <xf numFmtId="0" fontId="3" fillId="0" borderId="1" xfId="4" applyBorder="1" applyAlignment="1">
      <alignment horizontal="center" wrapText="1"/>
    </xf>
    <xf numFmtId="0" fontId="3" fillId="0" borderId="1" xfId="4" applyBorder="1" applyAlignment="1">
      <alignment wrapText="1"/>
    </xf>
    <xf numFmtId="179" fontId="3" fillId="0" borderId="1" xfId="4" applyNumberFormat="1" applyBorder="1" applyAlignment="1">
      <alignment wrapText="1"/>
    </xf>
    <xf numFmtId="2" fontId="3" fillId="0" borderId="1" xfId="4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3" fillId="0" borderId="2" xfId="4" applyNumberFormat="1" applyBorder="1" applyAlignment="1">
      <alignment wrapText="1"/>
    </xf>
    <xf numFmtId="1" fontId="3" fillId="2" borderId="1" xfId="4" applyNumberFormat="1" applyFill="1" applyBorder="1" applyAlignment="1">
      <alignment wrapText="1"/>
    </xf>
    <xf numFmtId="178" fontId="3" fillId="2" borderId="1" xfId="4" applyNumberFormat="1" applyFill="1" applyBorder="1" applyAlignment="1">
      <alignment wrapText="1"/>
    </xf>
    <xf numFmtId="10" fontId="3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7" borderId="1" xfId="4" applyFont="1" applyFill="1" applyBorder="1" applyAlignment="1">
      <alignment horizontal="center" wrapText="1"/>
    </xf>
    <xf numFmtId="0" fontId="7" fillId="7" borderId="1" xfId="4" applyFont="1" applyFill="1" applyBorder="1" applyAlignment="1">
      <alignment horizontal="center" wrapText="1"/>
    </xf>
    <xf numFmtId="180" fontId="3" fillId="0" borderId="0" xfId="4" applyNumberFormat="1" applyAlignment="1">
      <alignment wrapText="1"/>
    </xf>
    <xf numFmtId="180" fontId="2" fillId="0" borderId="1" xfId="4" applyNumberFormat="1" applyFont="1" applyBorder="1" applyAlignment="1">
      <alignment horizontal="center" wrapText="1"/>
    </xf>
    <xf numFmtId="180" fontId="3" fillId="0" borderId="1" xfId="4" applyNumberFormat="1" applyBorder="1" applyAlignment="1">
      <alignment wrapText="1"/>
    </xf>
    <xf numFmtId="181" fontId="3" fillId="0" borderId="0" xfId="4" applyNumberFormat="1" applyAlignment="1">
      <alignment wrapText="1"/>
    </xf>
    <xf numFmtId="181" fontId="8" fillId="0" borderId="1" xfId="1" applyNumberFormat="1" applyFont="1" applyBorder="1" applyAlignment="1">
      <alignment wrapText="1"/>
    </xf>
    <xf numFmtId="181" fontId="3" fillId="2" borderId="1" xfId="4" applyNumberFormat="1" applyFill="1" applyBorder="1" applyAlignment="1">
      <alignment wrapText="1"/>
    </xf>
    <xf numFmtId="0" fontId="2" fillId="5" borderId="1" xfId="0" applyFont="1" applyFill="1" applyBorder="1" applyAlignment="1">
      <alignment horizontal="center" wrapText="1"/>
    </xf>
    <xf numFmtId="180" fontId="2" fillId="4" borderId="1" xfId="4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4" applyBorder="1"/>
    <xf numFmtId="0" fontId="3" fillId="0" borderId="1" xfId="4" quotePrefix="1" applyBorder="1" applyAlignment="1">
      <alignment wrapText="1"/>
    </xf>
    <xf numFmtId="7" fontId="3" fillId="0" borderId="1" xfId="4" applyNumberFormat="1" applyBorder="1" applyAlignment="1">
      <alignment wrapText="1"/>
    </xf>
    <xf numFmtId="0" fontId="3" fillId="5" borderId="1" xfId="4" applyFill="1" applyBorder="1" applyAlignment="1">
      <alignment horizontal="center" wrapText="1"/>
    </xf>
    <xf numFmtId="0" fontId="3" fillId="5" borderId="2" xfId="4" applyFill="1" applyBorder="1" applyAlignment="1">
      <alignment horizontal="center" wrapText="1"/>
    </xf>
    <xf numFmtId="0" fontId="3" fillId="5" borderId="3" xfId="4" applyFill="1" applyBorder="1" applyAlignment="1">
      <alignment horizontal="center" wrapText="1"/>
    </xf>
    <xf numFmtId="0" fontId="4" fillId="5" borderId="1" xfId="0" applyFont="1" applyFill="1" applyBorder="1"/>
  </cellXfs>
  <cellStyles count="7780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3" xfId="5227" xr:uid="{EAF09A7E-0ACD-48A8-8914-DAE498E98D8E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3" xfId="5231" xr:uid="{EB484C5F-5C40-42AD-9347-2F8BF946CDE9}"/>
    <cellStyle name="Comma 11 3 2" xfId="5232" xr:uid="{7FA6E77A-3AA1-4F50-8DCC-9A894A5440F7}"/>
    <cellStyle name="Comma 11 4" xfId="5233" xr:uid="{6011FB1F-4CE6-4C3B-85AC-90462658E744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3" xfId="5237" xr:uid="{6C274721-B0E4-4274-9CFA-133089D76A24}"/>
    <cellStyle name="Comma 12 3 2" xfId="5238" xr:uid="{BADCB4D0-4D3E-4EE8-B45D-E2203B941C3D}"/>
    <cellStyle name="Comma 12 4" xfId="5239" xr:uid="{22F81F42-B795-470B-9D28-6067B36EF7B9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3" xfId="5243" xr:uid="{26EDD202-532B-4B9D-82FD-3BE036BFD4E6}"/>
    <cellStyle name="Comma 13 3 2" xfId="5244" xr:uid="{65FED044-A7EB-4B72-94FF-AF0EF2CC6672}"/>
    <cellStyle name="Comma 13 4" xfId="5245" xr:uid="{892CA83A-3EF2-4E4D-BE60-C83FD0AFF891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3" xfId="5249" xr:uid="{20F7E67F-B3D4-4A29-A79C-18C6BAFBB4B2}"/>
    <cellStyle name="Comma 14 3 2" xfId="5250" xr:uid="{381F1158-337D-446A-BD64-1783155E90A0}"/>
    <cellStyle name="Comma 14 4" xfId="5251" xr:uid="{E380444E-B9E5-4334-BB05-037302A11C3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3" xfId="5255" xr:uid="{C3681FC0-CFA6-43E5-AC57-3FB00F7F32CE}"/>
    <cellStyle name="Comma 15 3 2" xfId="5256" xr:uid="{F6B6CBBA-4A8C-4E3E-A3C8-9527325F07FD}"/>
    <cellStyle name="Comma 15 4" xfId="5257" xr:uid="{215EEB47-B1EE-4CD2-A690-26437FD65F5D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3" xfId="5261" xr:uid="{E01AFF99-149C-4509-B453-6071408874C7}"/>
    <cellStyle name="Comma 16 3 2" xfId="5262" xr:uid="{35BA642C-2FFA-4D67-A066-87DB79904C0A}"/>
    <cellStyle name="Comma 16 4" xfId="5263" xr:uid="{7EFDAEC7-A8D4-48DA-ACA2-5D2878B13EF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3" xfId="5267" xr:uid="{20391C87-2424-472B-8F32-BF8E81FA2572}"/>
    <cellStyle name="Comma 17 3 2" xfId="5268" xr:uid="{6494D44F-F43A-4755-BF5D-F5999CB9028B}"/>
    <cellStyle name="Comma 17 4" xfId="5269" xr:uid="{1E92076E-1BD1-4F09-BC3C-B2C84CD5CC27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3" xfId="5273" xr:uid="{D205CCF4-1C6E-4160-B83B-853E574FF9C1}"/>
    <cellStyle name="Comma 18 3 2" xfId="5274" xr:uid="{87D32892-8727-46BC-9134-03650B3371F2}"/>
    <cellStyle name="Comma 18 4" xfId="5275" xr:uid="{D594AE3B-D9B5-4049-ADB3-D1E85FD84F0F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3" xfId="5279" xr:uid="{56B9C95B-B9BA-457C-9C10-CC5EA02EE9A5}"/>
    <cellStyle name="Comma 19 3 2" xfId="5280" xr:uid="{04A1A146-C118-4692-901A-B7618650043B}"/>
    <cellStyle name="Comma 19 4" xfId="5281" xr:uid="{CA4554FF-8798-4AAB-9510-BB65F9CC82E1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3" xfId="531" xr:uid="{4D9BC914-2EB5-475A-ADF5-98EFB9352F7C}"/>
    <cellStyle name="Comma 2 3 2" xfId="2562" xr:uid="{6A9018F8-0E36-475F-A373-CB2F06AD90CC}"/>
    <cellStyle name="Comma 2 4" xfId="2560" xr:uid="{06E407B4-310E-4C79-924B-2EC7190DB2C3}"/>
    <cellStyle name="Comma 20" xfId="5282" xr:uid="{B12235C7-3C63-42B5-8FC3-8E1491FD6108}"/>
    <cellStyle name="Comma 21" xfId="5283" xr:uid="{F3C22CF6-B09F-4A7E-BBED-1451E9FC97AB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3" xfId="2563" xr:uid="{E1D9723D-6450-49A2-B307-63B219962C90}"/>
    <cellStyle name="Comma 4" xfId="534" xr:uid="{29972C1E-524D-4E0C-AB03-4C74AD384640}"/>
    <cellStyle name="Comma 4 2" xfId="2565" xr:uid="{75AB3D18-D6B3-4D0A-B52A-01F5CDCA3B4B}"/>
    <cellStyle name="Comma 4 3" xfId="5284" xr:uid="{47716A0C-63AD-420B-B1B2-424D164F2E42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3" xfId="5286" xr:uid="{95D374DE-BBF6-494E-A4BD-A94C7C78FA0B}"/>
    <cellStyle name="Comma 6" xfId="536" xr:uid="{CE6F43BD-D869-40AD-8C1B-5A751540E163}"/>
    <cellStyle name="Comma 6 2" xfId="5288" xr:uid="{C4D782AF-7F78-46D1-AC46-E6CC9FA55EA6}"/>
    <cellStyle name="Comma 6 3" xfId="5289" xr:uid="{F2FD4B31-972E-4F63-AC4A-DB5686D73147}"/>
    <cellStyle name="Comma 6 4" xfId="5287" xr:uid="{6F516495-2B2B-4C19-BB88-9187EE744E9E}"/>
    <cellStyle name="Comma 7" xfId="5290" xr:uid="{B6FCD4AA-004E-4BD9-BBB1-A80BC9EFB609}"/>
    <cellStyle name="Comma 7 2" xfId="5291" xr:uid="{492A4C44-1A27-4B09-A865-07EEFF0736F8}"/>
    <cellStyle name="Comma 7 3" xfId="5292" xr:uid="{5DEFAF65-330D-4A91-A6FC-8C8C9BD11F40}"/>
    <cellStyle name="Comma 8" xfId="5293" xr:uid="{4703A5D3-54A3-428A-8791-22778A2D37C2}"/>
    <cellStyle name="Comma 8 2" xfId="5294" xr:uid="{2B531D6A-31F9-449E-A11E-F41404D16EC9}"/>
    <cellStyle name="Comma 8 3" xfId="5295" xr:uid="{E12D53BC-EED6-4CF2-A35C-11BC309CC546}"/>
    <cellStyle name="Comma 9" xfId="5296" xr:uid="{6571B621-E551-42FC-ACD9-944B2CB22C1D}"/>
    <cellStyle name="Comma 9 2" xfId="5297" xr:uid="{ED6FD875-1CD0-4E27-89E0-B8B8FBDD4934}"/>
    <cellStyle name="Comma 9 3" xfId="5298" xr:uid="{59E66DC4-DE4B-4C8D-81EC-EAF80F580FA2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AZ4"/>
  <sheetViews>
    <sheetView tabSelected="1" workbookViewId="0">
      <selection activeCell="L4" sqref="L4"/>
    </sheetView>
  </sheetViews>
  <sheetFormatPr defaultColWidth="9.140625" defaultRowHeight="15"/>
  <cols>
    <col min="1" max="1" width="6.57031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5703125" style="3" customWidth="1"/>
    <col min="6" max="6" width="11.28515625" style="3" customWidth="1"/>
    <col min="7" max="7" width="7.5703125" style="3" customWidth="1"/>
    <col min="8" max="8" width="13.42578125" style="3" customWidth="1"/>
    <col min="9" max="9" width="17.28515625" style="3" customWidth="1"/>
    <col min="10" max="10" width="41.5703125" style="3" customWidth="1"/>
    <col min="11" max="11" width="14.28515625" style="3" customWidth="1"/>
    <col min="12" max="12" width="19.28515625" style="1" customWidth="1"/>
    <col min="13" max="13" width="8.140625" style="3" customWidth="1"/>
    <col min="14" max="14" width="6.140625" style="3" customWidth="1"/>
    <col min="15" max="15" width="18.42578125" style="3" customWidth="1"/>
    <col min="16" max="16" width="14.7109375" style="3" customWidth="1"/>
    <col min="17" max="17" width="14.85546875" style="3" customWidth="1"/>
    <col min="18" max="18" width="7.5703125" style="3" customWidth="1"/>
    <col min="19" max="19" width="9.7109375" style="4" customWidth="1"/>
    <col min="20" max="20" width="8" style="38" customWidth="1"/>
    <col min="21" max="21" width="12" style="6" customWidth="1"/>
    <col min="22" max="22" width="8.5703125" style="6" customWidth="1"/>
    <col min="23" max="23" width="8" style="6" customWidth="1"/>
    <col min="24" max="24" width="9.28515625" style="3" customWidth="1"/>
    <col min="25" max="25" width="8.140625" style="38" customWidth="1"/>
    <col min="26" max="26" width="8.7109375" style="38" customWidth="1"/>
    <col min="27" max="27" width="7.140625" style="38" customWidth="1"/>
    <col min="28" max="28" width="9" style="5" customWidth="1"/>
    <col min="29" max="29" width="6.28515625" style="7" customWidth="1"/>
    <col min="30" max="30" width="10" style="41" customWidth="1"/>
    <col min="31" max="31" width="9.85546875" style="7" customWidth="1"/>
    <col min="32" max="32" width="7.85546875" style="3" customWidth="1"/>
    <col min="33" max="33" width="9" style="6" customWidth="1"/>
    <col min="34" max="34" width="7.85546875" style="3" customWidth="1"/>
    <col min="35" max="35" width="8.42578125" style="8" customWidth="1"/>
    <col min="36" max="36" width="9" style="6" customWidth="1"/>
    <col min="37" max="37" width="8" style="8" customWidth="1"/>
    <col min="38" max="38" width="6" style="6" customWidth="1"/>
    <col min="39" max="39" width="9.5703125" style="3" customWidth="1"/>
    <col min="40" max="40" width="9.5703125" style="8" customWidth="1"/>
    <col min="41" max="41" width="10" style="6" customWidth="1"/>
    <col min="42" max="42" width="9.5703125" style="3" customWidth="1"/>
    <col min="43" max="43" width="9.5703125" style="8" customWidth="1"/>
    <col min="44" max="44" width="10" style="6" customWidth="1"/>
    <col min="45" max="45" width="9.5703125" style="6" customWidth="1"/>
    <col min="46" max="46" width="11.85546875" style="6" customWidth="1"/>
    <col min="47" max="47" width="7" style="8" customWidth="1"/>
    <col min="48" max="48" width="7.85546875" style="6" customWidth="1"/>
    <col min="49" max="49" width="11.28515625" style="3" customWidth="1"/>
    <col min="50" max="51" width="11.28515625" style="6" customWidth="1"/>
    <col min="52" max="52" width="11.28515625" style="3" customWidth="1"/>
    <col min="53" max="16384" width="9.140625" style="3"/>
  </cols>
  <sheetData>
    <row r="1" spans="1:52" ht="68.099999999999994" customHeight="1">
      <c r="A1" s="10" t="s">
        <v>5</v>
      </c>
      <c r="B1" s="10" t="s">
        <v>6</v>
      </c>
      <c r="C1" s="36" t="s">
        <v>7</v>
      </c>
      <c r="D1" s="37" t="s">
        <v>0</v>
      </c>
      <c r="E1" s="37" t="s">
        <v>2</v>
      </c>
      <c r="F1" s="12" t="s">
        <v>41</v>
      </c>
      <c r="G1" s="36" t="s">
        <v>8</v>
      </c>
      <c r="H1" s="11" t="s">
        <v>9</v>
      </c>
      <c r="I1" s="11" t="s">
        <v>43</v>
      </c>
      <c r="J1" s="11" t="s">
        <v>10</v>
      </c>
      <c r="K1" s="11" t="s">
        <v>46</v>
      </c>
      <c r="L1" s="44" t="s">
        <v>50</v>
      </c>
      <c r="M1" s="11" t="s">
        <v>11</v>
      </c>
      <c r="N1" s="36" t="s">
        <v>45</v>
      </c>
      <c r="O1" s="36" t="s">
        <v>12</v>
      </c>
      <c r="P1" s="36" t="s">
        <v>13</v>
      </c>
      <c r="Q1" s="36" t="s">
        <v>14</v>
      </c>
      <c r="R1" s="11" t="s">
        <v>44</v>
      </c>
      <c r="S1" s="13" t="s">
        <v>15</v>
      </c>
      <c r="T1" s="45" t="s">
        <v>16</v>
      </c>
      <c r="U1" s="14" t="s">
        <v>17</v>
      </c>
      <c r="V1" s="15" t="s">
        <v>18</v>
      </c>
      <c r="W1" s="16" t="s">
        <v>19</v>
      </c>
      <c r="X1" s="17" t="s">
        <v>1</v>
      </c>
      <c r="Y1" s="39" t="s">
        <v>20</v>
      </c>
      <c r="Z1" s="39" t="s">
        <v>21</v>
      </c>
      <c r="AA1" s="39" t="s">
        <v>22</v>
      </c>
      <c r="AB1" s="18" t="s">
        <v>23</v>
      </c>
      <c r="AC1" s="19" t="s">
        <v>24</v>
      </c>
      <c r="AD1" s="42" t="s">
        <v>25</v>
      </c>
      <c r="AE1" s="20" t="s">
        <v>26</v>
      </c>
      <c r="AF1" s="10" t="s">
        <v>27</v>
      </c>
      <c r="AG1" s="21" t="s">
        <v>28</v>
      </c>
      <c r="AH1" s="10" t="s">
        <v>29</v>
      </c>
      <c r="AI1" s="22" t="s">
        <v>30</v>
      </c>
      <c r="AJ1" s="23" t="s">
        <v>31</v>
      </c>
      <c r="AK1" s="22" t="s">
        <v>32</v>
      </c>
      <c r="AL1" s="21" t="s">
        <v>33</v>
      </c>
      <c r="AM1" s="17" t="s">
        <v>34</v>
      </c>
      <c r="AN1" s="22" t="s">
        <v>35</v>
      </c>
      <c r="AO1" s="21" t="s">
        <v>36</v>
      </c>
      <c r="AP1" s="17" t="s">
        <v>47</v>
      </c>
      <c r="AQ1" s="22" t="s">
        <v>48</v>
      </c>
      <c r="AR1" s="21" t="s">
        <v>49</v>
      </c>
      <c r="AS1" s="21" t="s">
        <v>37</v>
      </c>
      <c r="AT1" s="24" t="s">
        <v>38</v>
      </c>
      <c r="AU1" s="24" t="s">
        <v>39</v>
      </c>
      <c r="AV1" s="25" t="s">
        <v>40</v>
      </c>
      <c r="AW1" s="51" t="s">
        <v>62</v>
      </c>
      <c r="AX1" s="52"/>
      <c r="AY1" s="51" t="s">
        <v>63</v>
      </c>
      <c r="AZ1" s="52"/>
    </row>
    <row r="2" spans="1:52" ht="109.5" customHeight="1">
      <c r="A2" s="26">
        <v>1</v>
      </c>
      <c r="B2" s="27"/>
      <c r="C2" s="27"/>
      <c r="D2" s="27"/>
      <c r="E2" s="27"/>
      <c r="F2" s="27" t="s">
        <v>4</v>
      </c>
      <c r="G2" s="27"/>
      <c r="H2" s="47" t="s">
        <v>56</v>
      </c>
      <c r="I2" s="27" t="s">
        <v>52</v>
      </c>
      <c r="J2" s="27" t="s">
        <v>53</v>
      </c>
      <c r="K2" s="27" t="s">
        <v>51</v>
      </c>
      <c r="L2" s="46" t="s">
        <v>67</v>
      </c>
      <c r="M2" s="26" t="s">
        <v>54</v>
      </c>
      <c r="N2" s="27"/>
      <c r="O2" s="26" t="s">
        <v>55</v>
      </c>
      <c r="P2" s="53" t="s">
        <v>64</v>
      </c>
      <c r="Q2" s="48" t="s">
        <v>59</v>
      </c>
      <c r="R2" s="27" t="s">
        <v>42</v>
      </c>
      <c r="S2" s="28">
        <v>31.9</v>
      </c>
      <c r="T2" s="40">
        <v>7.8</v>
      </c>
      <c r="U2" s="30">
        <v>4.09</v>
      </c>
      <c r="V2" s="31">
        <v>4.09</v>
      </c>
      <c r="W2" s="49">
        <v>31.9</v>
      </c>
      <c r="X2" s="27" t="s">
        <v>3</v>
      </c>
      <c r="Y2" s="40">
        <v>56</v>
      </c>
      <c r="Z2" s="40">
        <v>42</v>
      </c>
      <c r="AA2" s="40">
        <v>36</v>
      </c>
      <c r="AB2" s="29"/>
      <c r="AC2" s="29">
        <v>12</v>
      </c>
      <c r="AD2" s="43">
        <f t="shared" ref="AD2:AD4" si="0">IF(Y2="","",Y2*Z2*AA2/1000000)</f>
        <v>8.5000000000000006E-2</v>
      </c>
      <c r="AE2" s="32">
        <f t="shared" ref="AE2:AE3" si="1">IF(AC2="","",65/AD2*AC2)</f>
        <v>9176</v>
      </c>
      <c r="AF2" s="27"/>
      <c r="AG2" s="33">
        <f t="shared" ref="AG2:AG4" si="2">IF(ISERROR(AF2/AE2),"",AF2/AE2)</f>
        <v>0</v>
      </c>
      <c r="AH2" s="27"/>
      <c r="AI2" s="34"/>
      <c r="AJ2" s="33">
        <f>IF(ISERROR(V2*AI2),"",V2*AI2)</f>
        <v>0</v>
      </c>
      <c r="AK2" s="34"/>
      <c r="AL2" s="33">
        <f t="shared" ref="AL2:AL4" si="3">IF(ISERROR(AV2*AK2),"",AV2*AK2)</f>
        <v>0</v>
      </c>
      <c r="AM2" s="27"/>
      <c r="AN2" s="34">
        <v>0.01</v>
      </c>
      <c r="AO2" s="33">
        <f>IF(ISERROR(AV2*AN2),"",AV2*AN2)</f>
        <v>0.05</v>
      </c>
      <c r="AP2" s="27"/>
      <c r="AQ2" s="34"/>
      <c r="AR2" s="33">
        <f>IF(ISERROR(AV2*AQ2),"",AV2*AQ2)</f>
        <v>0</v>
      </c>
      <c r="AS2" s="33">
        <f>IF(ISERROR(AL2+AO2+AR2),"",AL2+AO2+AR2)</f>
        <v>0.05</v>
      </c>
      <c r="AT2" s="33">
        <f t="shared" ref="AT2:AT4" si="4">IF(ISERROR(V2+AS2),"",V2+AS2)</f>
        <v>4.1399999999999997</v>
      </c>
      <c r="AU2" s="35">
        <f>IF(ISERROR((AV2-AT2)/AV2),"",(AV2-AT2)/AV2)</f>
        <v>0.13750000000000001</v>
      </c>
      <c r="AV2" s="31">
        <v>4.8</v>
      </c>
      <c r="AW2" s="50">
        <v>144</v>
      </c>
      <c r="AX2" s="50">
        <v>108</v>
      </c>
      <c r="AY2" s="50">
        <v>132</v>
      </c>
      <c r="AZ2" s="50">
        <v>108</v>
      </c>
    </row>
    <row r="3" spans="1:52" ht="109.5" customHeight="1">
      <c r="A3" s="26">
        <v>2</v>
      </c>
      <c r="B3" s="27"/>
      <c r="C3" s="27"/>
      <c r="D3" s="27"/>
      <c r="E3" s="27"/>
      <c r="F3" s="27" t="s">
        <v>4</v>
      </c>
      <c r="G3" s="27"/>
      <c r="H3" s="27" t="s">
        <v>57</v>
      </c>
      <c r="I3" s="27" t="s">
        <v>52</v>
      </c>
      <c r="J3" s="27" t="s">
        <v>53</v>
      </c>
      <c r="K3" s="27" t="s">
        <v>51</v>
      </c>
      <c r="L3" s="46" t="s">
        <v>68</v>
      </c>
      <c r="M3" s="26" t="s">
        <v>54</v>
      </c>
      <c r="N3" s="27"/>
      <c r="O3" s="26" t="s">
        <v>55</v>
      </c>
      <c r="P3" s="53" t="s">
        <v>65</v>
      </c>
      <c r="Q3" s="48" t="s">
        <v>61</v>
      </c>
      <c r="R3" s="27" t="s">
        <v>42</v>
      </c>
      <c r="S3" s="28">
        <v>34.5</v>
      </c>
      <c r="T3" s="40">
        <v>7.8</v>
      </c>
      <c r="U3" s="30">
        <v>4.42</v>
      </c>
      <c r="V3" s="31">
        <v>4.42</v>
      </c>
      <c r="W3" s="49">
        <v>34.5</v>
      </c>
      <c r="X3" s="27" t="s">
        <v>3</v>
      </c>
      <c r="Y3" s="40">
        <v>56</v>
      </c>
      <c r="Z3" s="40">
        <v>42</v>
      </c>
      <c r="AA3" s="40">
        <v>39</v>
      </c>
      <c r="AB3" s="29"/>
      <c r="AC3" s="29">
        <v>12</v>
      </c>
      <c r="AD3" s="43">
        <f t="shared" si="0"/>
        <v>9.1999999999999998E-2</v>
      </c>
      <c r="AE3" s="32">
        <f t="shared" si="1"/>
        <v>8478</v>
      </c>
      <c r="AF3" s="27"/>
      <c r="AG3" s="33">
        <f t="shared" si="2"/>
        <v>0</v>
      </c>
      <c r="AH3" s="27"/>
      <c r="AI3" s="34"/>
      <c r="AJ3" s="33">
        <f>IF(ISERROR(V3*AI3),"",V3*AI3)</f>
        <v>0</v>
      </c>
      <c r="AK3" s="34"/>
      <c r="AL3" s="33">
        <f t="shared" si="3"/>
        <v>0</v>
      </c>
      <c r="AM3" s="27"/>
      <c r="AN3" s="34">
        <v>0.01</v>
      </c>
      <c r="AO3" s="33">
        <f t="shared" ref="AO3:AO4" si="5">IF(ISERROR(AV3*AN3),"",AV3*AN3)</f>
        <v>0.05</v>
      </c>
      <c r="AP3" s="27"/>
      <c r="AQ3" s="34"/>
      <c r="AR3" s="33">
        <f t="shared" ref="AR3:AR4" si="6">IF(ISERROR(AV3*AQ3),"",AV3*AQ3)</f>
        <v>0</v>
      </c>
      <c r="AS3" s="33">
        <f t="shared" ref="AS3:AS4" si="7">IF(ISERROR(AL3+AO3+AR3),"",AL3+AO3+AR3)</f>
        <v>0.05</v>
      </c>
      <c r="AT3" s="33">
        <f t="shared" si="4"/>
        <v>4.47</v>
      </c>
      <c r="AU3" s="35">
        <f t="shared" ref="AU3:AU4" si="8">IF(ISERROR((AV3-AT3)/AV3),"",(AV3-AT3)/AV3)</f>
        <v>0.1149</v>
      </c>
      <c r="AV3" s="31">
        <v>5.05</v>
      </c>
      <c r="AW3" s="50">
        <v>144</v>
      </c>
      <c r="AX3" s="50">
        <v>108</v>
      </c>
      <c r="AY3" s="50">
        <v>132</v>
      </c>
      <c r="AZ3" s="50">
        <v>108</v>
      </c>
    </row>
    <row r="4" spans="1:52" ht="109.5" customHeight="1">
      <c r="A4" s="26">
        <v>4</v>
      </c>
      <c r="B4" s="27"/>
      <c r="C4" s="27"/>
      <c r="D4" s="27"/>
      <c r="E4" s="27"/>
      <c r="F4" s="27" t="s">
        <v>4</v>
      </c>
      <c r="G4" s="27"/>
      <c r="H4" s="27" t="s">
        <v>58</v>
      </c>
      <c r="I4" s="27" t="s">
        <v>52</v>
      </c>
      <c r="J4" s="27" t="s">
        <v>53</v>
      </c>
      <c r="K4" s="27" t="s">
        <v>51</v>
      </c>
      <c r="L4" s="46" t="s">
        <v>69</v>
      </c>
      <c r="M4" s="26" t="s">
        <v>54</v>
      </c>
      <c r="N4" s="27"/>
      <c r="O4" s="26" t="s">
        <v>55</v>
      </c>
      <c r="P4" s="53" t="s">
        <v>66</v>
      </c>
      <c r="Q4" s="48" t="s">
        <v>60</v>
      </c>
      <c r="R4" s="27" t="s">
        <v>42</v>
      </c>
      <c r="S4" s="28">
        <v>37.1</v>
      </c>
      <c r="T4" s="40">
        <v>7.8</v>
      </c>
      <c r="U4" s="30">
        <v>4.76</v>
      </c>
      <c r="V4" s="31">
        <v>4.76</v>
      </c>
      <c r="W4" s="9">
        <v>37.1</v>
      </c>
      <c r="X4" s="27" t="s">
        <v>3</v>
      </c>
      <c r="Y4" s="40">
        <v>56</v>
      </c>
      <c r="Z4" s="40">
        <v>42</v>
      </c>
      <c r="AA4" s="40">
        <v>45</v>
      </c>
      <c r="AB4" s="29"/>
      <c r="AC4" s="29">
        <v>12</v>
      </c>
      <c r="AD4" s="43">
        <f t="shared" si="0"/>
        <v>0.106</v>
      </c>
      <c r="AE4" s="32">
        <f>IF(AC4="","",65/AD4*AC4)</f>
        <v>7358</v>
      </c>
      <c r="AF4" s="27"/>
      <c r="AG4" s="33">
        <f t="shared" si="2"/>
        <v>0</v>
      </c>
      <c r="AH4" s="27"/>
      <c r="AI4" s="34"/>
      <c r="AJ4" s="33">
        <f t="shared" ref="AJ4" si="9">IF(ISERROR(V4*AI4),"",V4*AI4)</f>
        <v>0</v>
      </c>
      <c r="AK4" s="34"/>
      <c r="AL4" s="33">
        <f t="shared" si="3"/>
        <v>0</v>
      </c>
      <c r="AM4" s="27"/>
      <c r="AN4" s="34"/>
      <c r="AO4" s="33">
        <f t="shared" si="5"/>
        <v>0</v>
      </c>
      <c r="AP4" s="27"/>
      <c r="AQ4" s="34"/>
      <c r="AR4" s="33">
        <f t="shared" si="6"/>
        <v>0</v>
      </c>
      <c r="AS4" s="33">
        <f t="shared" si="7"/>
        <v>0</v>
      </c>
      <c r="AT4" s="33">
        <f t="shared" si="4"/>
        <v>4.76</v>
      </c>
      <c r="AU4" s="35">
        <f t="shared" si="8"/>
        <v>0.15</v>
      </c>
      <c r="AV4" s="31">
        <v>5.6</v>
      </c>
      <c r="AW4" s="50">
        <v>120</v>
      </c>
      <c r="AX4" s="50">
        <v>108</v>
      </c>
      <c r="AY4" s="50">
        <v>120</v>
      </c>
      <c r="AZ4" s="50">
        <v>96</v>
      </c>
    </row>
  </sheetData>
  <sheetProtection insertRows="0" deleteRows="0" sort="0"/>
  <protectedRanges>
    <protectedRange sqref="A5:J227 R2:AV3 Q4:AV4 G4:H4 M5:AV227 N2:N4 A2:E4" name="Range1"/>
    <protectedRange sqref="K5:K232" name="Range1_1"/>
    <protectedRange sqref="L4:L227" name="Range1_2"/>
    <protectedRange sqref="F4 I4:J4 M2:M4 F2:J3" name="Range1_3"/>
    <protectedRange sqref="K2:K4" name="Range1_1_1"/>
    <protectedRange sqref="L2:L3" name="Range1_2_1"/>
    <protectedRange sqref="Q2:Q3 O2:O4" name="Range1_4"/>
  </protectedRanges>
  <mergeCells count="2">
    <mergeCell ref="AW1:AX1"/>
    <mergeCell ref="AY1:AZ1"/>
  </mergeCells>
  <phoneticPr fontId="68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5A0DC69-0849-4EB6-B557-47B261EBE3CD}">
          <x14:formula1>
            <xm:f>#REF!</xm:f>
          </x14:formula1>
          <xm:sqref>D2:D4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X2:X4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R2:R4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2026-04-15T07:31:01Z</dcterms:modified>
</cp:coreProperties>
</file>