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71DD8F2-C28D-4E1F-93A7-15AD466C37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5" l="1"/>
  <c r="AQ3" i="5"/>
  <c r="AQ2" i="5"/>
  <c r="AN3" i="5"/>
  <c r="AN2" i="5"/>
  <c r="AK3" i="5"/>
  <c r="AR3" i="5"/>
  <c r="AS3" i="5"/>
  <c r="AK2" i="5"/>
  <c r="AR2" i="5"/>
  <c r="AS2" i="5"/>
  <c r="AC3" i="5"/>
  <c r="AC2" i="5"/>
  <c r="AI2" i="5"/>
  <c r="AT3" i="5"/>
  <c r="AT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R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S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T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</commentList>
</comments>
</file>

<file path=xl/sharedStrings.xml><?xml version="1.0" encoding="utf-8"?>
<sst xmlns="http://schemas.openxmlformats.org/spreadsheetml/2006/main" count="75" uniqueCount="66">
  <si>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</si>
  <si>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</si>
  <si>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</si>
  <si>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</si>
  <si>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</si>
  <si>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</si>
  <si>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</si>
  <si>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</si>
  <si>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</si>
  <si>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</si>
  <si>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</si>
  <si>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</si>
  <si>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</si>
  <si>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</si>
  <si>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</si>
  <si>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</si>
  <si>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</si>
  <si>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</si>
  <si>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</si>
  <si>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</si>
  <si>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</si>
  <si>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</si>
  <si>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</si>
  <si>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</si>
  <si>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</si>
  <si>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</si>
  <si>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</si>
  <si>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</si>
  <si>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</si>
  <si>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</si>
  <si>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</si>
  <si>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</si>
  <si>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</si>
  <si>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</si>
  <si>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</si>
  <si>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</si>
  <si>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</si>
  <si>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</si>
  <si>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</si>
  <si>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Product Category</t>
  </si>
  <si>
    <t>Set</t>
  </si>
  <si>
    <t>Description-Short</t>
  </si>
  <si>
    <t>Unit of Measure</t>
  </si>
  <si>
    <t>COMFORTER (SET)</t>
  </si>
  <si>
    <t>Material-Short</t>
  </si>
  <si>
    <t>Load 2</t>
  </si>
  <si>
    <t>Load 2 %</t>
  </si>
  <si>
    <t>Load 2 $</t>
  </si>
  <si>
    <t>Size/Spec.</t>
  </si>
  <si>
    <t>Muliti</t>
    <phoneticPr fontId="68" type="noConversion"/>
  </si>
  <si>
    <t xml:space="preserve">Comforter and pillowcase front: 100% polyester 85gsm MF printed. 
Filling: 170g GRS poly fill
Comforter reverse and Sheet sets: 100% polyester 85gsm MF solid dye
Decorative cushion: 100% polyester fleece embroideried 
Mesh Hamper - no draw string. </t>
    <phoneticPr fontId="68" type="noConversion"/>
  </si>
  <si>
    <t>Item Description</t>
    <phoneticPr fontId="68" type="noConversion"/>
  </si>
  <si>
    <t>FLORAL</t>
    <phoneticPr fontId="68" type="noConversion"/>
  </si>
  <si>
    <t xml:space="preserve"> CARS</t>
    <phoneticPr fontId="68" type="noConversion"/>
  </si>
  <si>
    <t>100% polyester 85gsm MF digital printed</t>
    <phoneticPr fontId="68" type="noConversion"/>
  </si>
  <si>
    <t>9401113911237</t>
    <phoneticPr fontId="68" type="noConversion"/>
  </si>
  <si>
    <t>9401113911244</t>
    <phoneticPr fontId="68" type="noConversion"/>
  </si>
  <si>
    <t>ITM2510-000775</t>
    <phoneticPr fontId="68" type="noConversion"/>
  </si>
  <si>
    <t>2026/9/14~9/20</t>
    <phoneticPr fontId="68" type="noConversion"/>
  </si>
  <si>
    <t>2026/10/12~10/18</t>
    <phoneticPr fontId="68" type="noConversion"/>
  </si>
  <si>
    <t>WAHS10-0757</t>
    <phoneticPr fontId="68" type="noConversion"/>
  </si>
  <si>
    <t>WAHS10-0758</t>
  </si>
  <si>
    <t>L/C KIDS BED IN A BAG</t>
    <phoneticPr fontId="68" type="noConversion"/>
  </si>
  <si>
    <t>Comforter:180x210cm  Sham:48x73x15cm                        Flat sheet:200x260cm               Fitted sheet:107x203x35cm          Pillowcase: 48x73x15cm shaped Shell pillow</t>
    <phoneticPr fontId="68" type="noConversion"/>
  </si>
  <si>
    <t>L/C KIDS BED IN A BAG FLORAL</t>
    <phoneticPr fontId="68" type="noConversion"/>
  </si>
  <si>
    <t>L/C KIDS BED IN A BAG CARS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</si>
</sst>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6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12" fillId="32" borderId="13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9" applyNumberFormat="0" applyAlignment="0" applyProtection="0"/>
    <xf numFmtId="192" fontId="37" fillId="50" borderId="10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9" applyNumberFormat="0" applyAlignment="0" applyProtection="0"/>
    <xf numFmtId="192" fontId="47" fillId="0" borderId="11" applyNumberFormat="0" applyFill="0" applyAlignment="0" applyProtection="0"/>
    <xf numFmtId="192" fontId="48" fillId="51" borderId="0" applyNumberFormat="0" applyBorder="0" applyAlignment="0" applyProtection="0"/>
    <xf numFmtId="192" fontId="33" fillId="52" borderId="13" applyNumberFormat="0" applyFont="0" applyAlignment="0" applyProtection="0"/>
    <xf numFmtId="192" fontId="50" fillId="33" borderId="12" applyNumberFormat="0" applyAlignment="0" applyProtection="0"/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192" fontId="37" fillId="26" borderId="10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11" fillId="8" borderId="4" applyNumberFormat="0" applyFont="0" applyAlignment="0" applyProtection="0"/>
    <xf numFmtId="192" fontId="11" fillId="8" borderId="4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181" fontId="3" fillId="0" borderId="0" xfId="4" applyNumberFormat="1" applyAlignment="1">
      <alignment wrapText="1"/>
    </xf>
    <xf numFmtId="1" fontId="3" fillId="0" borderId="1" xfId="4" applyNumberFormat="1" applyBorder="1"/>
    <xf numFmtId="178" fontId="3" fillId="0" borderId="1" xfId="4" applyNumberFormat="1" applyBorder="1"/>
    <xf numFmtId="0" fontId="2" fillId="0" borderId="1" xfId="4" applyFont="1" applyBorder="1" applyAlignment="1">
      <alignment horizontal="center"/>
    </xf>
    <xf numFmtId="0" fontId="2" fillId="7" borderId="1" xfId="4" applyFont="1" applyFill="1" applyBorder="1" applyAlignment="1">
      <alignment horizontal="center"/>
    </xf>
    <xf numFmtId="0" fontId="7" fillId="7" borderId="1" xfId="4" applyFont="1" applyFill="1" applyBorder="1" applyAlignment="1">
      <alignment horizontal="center"/>
    </xf>
    <xf numFmtId="0" fontId="7" fillId="5" borderId="1" xfId="4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79" fontId="2" fillId="4" borderId="1" xfId="4" applyNumberFormat="1" applyFont="1" applyFill="1" applyBorder="1" applyAlignment="1">
      <alignment horizontal="center"/>
    </xf>
    <xf numFmtId="180" fontId="2" fillId="4" borderId="1" xfId="4" applyNumberFormat="1" applyFont="1" applyFill="1" applyBorder="1" applyAlignment="1">
      <alignment horizontal="center"/>
    </xf>
    <xf numFmtId="178" fontId="8" fillId="4" borderId="1" xfId="1" applyNumberFormat="1" applyFont="1" applyFill="1" applyBorder="1"/>
    <xf numFmtId="178" fontId="2" fillId="6" borderId="2" xfId="4" applyNumberFormat="1" applyFont="1" applyFill="1" applyBorder="1" applyAlignment="1">
      <alignment horizontal="center"/>
    </xf>
    <xf numFmtId="178" fontId="2" fillId="4" borderId="1" xfId="4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center"/>
    </xf>
    <xf numFmtId="180" fontId="2" fillId="0" borderId="1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" fontId="2" fillId="0" borderId="1" xfId="4" applyNumberFormat="1" applyFont="1" applyBorder="1" applyAlignment="1">
      <alignment horizontal="center"/>
    </xf>
    <xf numFmtId="181" fontId="8" fillId="0" borderId="1" xfId="1" applyNumberFormat="1" applyFont="1" applyBorder="1"/>
    <xf numFmtId="1" fontId="8" fillId="0" borderId="1" xfId="1" applyNumberFormat="1" applyFont="1" applyBorder="1"/>
    <xf numFmtId="178" fontId="8" fillId="0" borderId="1" xfId="1" applyNumberFormat="1" applyFont="1" applyBorder="1"/>
    <xf numFmtId="10" fontId="2" fillId="0" borderId="1" xfId="4" applyNumberFormat="1" applyFont="1" applyBorder="1" applyAlignment="1">
      <alignment horizontal="center"/>
    </xf>
    <xf numFmtId="178" fontId="8" fillId="5" borderId="1" xfId="1" applyNumberFormat="1" applyFont="1" applyFill="1" applyBorder="1"/>
    <xf numFmtId="0" fontId="3" fillId="0" borderId="1" xfId="4" applyBorder="1" applyAlignment="1">
      <alignment horizontal="center"/>
    </xf>
    <xf numFmtId="0" fontId="3" fillId="0" borderId="1" xfId="4" applyBorder="1"/>
    <xf numFmtId="179" fontId="3" fillId="0" borderId="1" xfId="4" applyNumberFormat="1" applyBorder="1"/>
    <xf numFmtId="180" fontId="3" fillId="0" borderId="1" xfId="4" applyNumberFormat="1" applyBorder="1"/>
    <xf numFmtId="178" fontId="0" fillId="2" borderId="1" xfId="5" applyNumberFormat="1" applyFont="1" applyFill="1" applyBorder="1" applyAlignment="1"/>
    <xf numFmtId="178" fontId="3" fillId="0" borderId="2" xfId="4" applyNumberFormat="1" applyBorder="1"/>
    <xf numFmtId="2" fontId="3" fillId="0" borderId="1" xfId="4" applyNumberFormat="1" applyBorder="1"/>
    <xf numFmtId="181" fontId="3" fillId="2" borderId="1" xfId="4" applyNumberFormat="1" applyFill="1" applyBorder="1"/>
    <xf numFmtId="1" fontId="3" fillId="2" borderId="1" xfId="4" applyNumberFormat="1" applyFill="1" applyBorder="1"/>
    <xf numFmtId="178" fontId="3" fillId="2" borderId="1" xfId="4" applyNumberFormat="1" applyFill="1" applyBorder="1"/>
    <xf numFmtId="10" fontId="3" fillId="0" borderId="1" xfId="4" applyNumberFormat="1" applyBorder="1"/>
    <xf numFmtId="10" fontId="0" fillId="2" borderId="1" xfId="6" applyNumberFormat="1" applyFont="1" applyFill="1" applyBorder="1" applyAlignment="1"/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4" quotePrefix="1" applyBorder="1"/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0" fontId="3" fillId="5" borderId="1" xfId="4" applyFill="1" applyBorder="1" applyAlignment="1">
      <alignment horizontal="center" wrapText="1"/>
    </xf>
    <xf numFmtId="0" fontId="3" fillId="5" borderId="2" xfId="4" applyFill="1" applyBorder="1" applyAlignment="1">
      <alignment horizontal="center" wrapText="1"/>
    </xf>
    <xf numFmtId="0" fontId="3" fillId="5" borderId="3" xfId="4" applyFill="1" applyBorder="1" applyAlignment="1">
      <alignment horizontal="center" wrapText="1"/>
    </xf>
    <xf numFmtId="0" fontId="4" fillId="3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3"/>
  <sheetViews>
    <sheetView tabSelected="1" workbookViewId="0">
      <selection activeCell="J3" sqref="J3"/>
    </sheetView>
  </sheetViews>
  <sheetFormatPr defaultColWidth="9.140625" defaultRowHeight="15"/>
  <cols>
    <col min="1" max="1" width="6.5703125" style="2" customWidth="1"/>
    <col min="2" max="2" width="7.140625" style="3" hidden="1" customWidth="1"/>
    <col min="3" max="3" width="8.42578125" style="3" hidden="1" customWidth="1"/>
    <col min="4" max="4" width="7.85546875" style="3" hidden="1" customWidth="1"/>
    <col min="5" max="5" width="12.5703125" style="3" hidden="1" customWidth="1"/>
    <col min="6" max="6" width="11.28515625" style="3" customWidth="1"/>
    <col min="7" max="7" width="7.5703125" style="3" customWidth="1"/>
    <col min="8" max="8" width="30.42578125" style="3" customWidth="1"/>
    <col min="9" max="9" width="22.7109375" style="3" customWidth="1"/>
    <col min="10" max="10" width="32.7109375" style="3" customWidth="1"/>
    <col min="11" max="11" width="22.5703125" style="3" customWidth="1"/>
    <col min="12" max="12" width="26.140625" style="1" customWidth="1"/>
    <col min="13" max="13" width="7" style="3" customWidth="1"/>
    <col min="14" max="14" width="18" style="3" customWidth="1"/>
    <col min="15" max="15" width="11.7109375" style="3" customWidth="1"/>
    <col min="16" max="16" width="15.28515625" style="3" customWidth="1"/>
    <col min="17" max="17" width="5.5703125" style="3" customWidth="1"/>
    <col min="18" max="18" width="9.7109375" style="4" customWidth="1"/>
    <col min="19" max="19" width="8" style="9" customWidth="1"/>
    <col min="20" max="20" width="12" style="6" customWidth="1"/>
    <col min="21" max="21" width="8.5703125" style="6" customWidth="1"/>
    <col min="22" max="22" width="8" style="6" customWidth="1"/>
    <col min="23" max="23" width="9.28515625" style="3" customWidth="1"/>
    <col min="24" max="24" width="8.140625" style="9" customWidth="1"/>
    <col min="25" max="25" width="8.7109375" style="9" customWidth="1"/>
    <col min="26" max="26" width="7.140625" style="9" customWidth="1"/>
    <col min="27" max="27" width="9" style="5" customWidth="1"/>
    <col min="28" max="28" width="6.28515625" style="7" customWidth="1"/>
    <col min="29" max="29" width="10" style="10" customWidth="1"/>
    <col min="30" max="30" width="9.85546875" style="7" customWidth="1"/>
    <col min="31" max="31" width="7.85546875" style="3" customWidth="1"/>
    <col min="32" max="32" width="9" style="6" customWidth="1"/>
    <col min="33" max="33" width="7.85546875" style="3" customWidth="1"/>
    <col min="34" max="34" width="8.42578125" style="8" customWidth="1"/>
    <col min="35" max="35" width="9" style="6" customWidth="1"/>
    <col min="36" max="36" width="8" style="8" customWidth="1"/>
    <col min="37" max="37" width="6" style="6" customWidth="1"/>
    <col min="38" max="38" width="9.5703125" style="3" customWidth="1"/>
    <col min="39" max="39" width="9.5703125" style="8" customWidth="1"/>
    <col min="40" max="40" width="10" style="6" customWidth="1"/>
    <col min="41" max="41" width="9.5703125" style="3" customWidth="1"/>
    <col min="42" max="42" width="9.5703125" style="8" customWidth="1"/>
    <col min="43" max="43" width="10" style="6" customWidth="1"/>
    <col min="44" max="44" width="9.5703125" style="6" customWidth="1"/>
    <col min="45" max="45" width="11.85546875" style="6" customWidth="1"/>
    <col min="46" max="46" width="7" style="8" customWidth="1"/>
    <col min="47" max="47" width="9.42578125" style="6" customWidth="1"/>
    <col min="48" max="48" width="11.28515625" style="3" customWidth="1"/>
    <col min="49" max="50" width="11.28515625" style="6" customWidth="1"/>
    <col min="51" max="51" width="11.28515625" style="3" customWidth="1"/>
    <col min="52" max="52" width="9.140625" style="3"/>
    <col min="53" max="54" width="9.140625" style="6"/>
    <col min="55" max="16384" width="9.140625" style="3"/>
  </cols>
  <sheetData>
    <row r="1" spans="1:54" ht="68.099999999999994" customHeight="1">
      <c r="A1" s="13" t="s">
        <v>4</v>
      </c>
      <c r="B1" s="13" t="s">
        <v>5</v>
      </c>
      <c r="C1" s="14" t="s">
        <v>6</v>
      </c>
      <c r="D1" s="15" t="s">
        <v>0</v>
      </c>
      <c r="E1" s="15" t="s">
        <v>2</v>
      </c>
      <c r="F1" s="16" t="s">
        <v>39</v>
      </c>
      <c r="G1" s="14" t="s">
        <v>7</v>
      </c>
      <c r="H1" s="17" t="s">
        <v>51</v>
      </c>
      <c r="I1" s="17" t="s">
        <v>41</v>
      </c>
      <c r="J1" s="17" t="s">
        <v>8</v>
      </c>
      <c r="K1" s="17" t="s">
        <v>44</v>
      </c>
      <c r="L1" s="18" t="s">
        <v>48</v>
      </c>
      <c r="M1" s="17" t="s">
        <v>9</v>
      </c>
      <c r="N1" s="14" t="s">
        <v>10</v>
      </c>
      <c r="O1" s="14" t="s">
        <v>11</v>
      </c>
      <c r="P1" s="14" t="s">
        <v>12</v>
      </c>
      <c r="Q1" s="17" t="s">
        <v>42</v>
      </c>
      <c r="R1" s="19" t="s">
        <v>13</v>
      </c>
      <c r="S1" s="20" t="s">
        <v>14</v>
      </c>
      <c r="T1" s="21" t="s">
        <v>15</v>
      </c>
      <c r="U1" s="22" t="s">
        <v>16</v>
      </c>
      <c r="V1" s="23" t="s">
        <v>17</v>
      </c>
      <c r="W1" s="24" t="s">
        <v>1</v>
      </c>
      <c r="X1" s="25" t="s">
        <v>18</v>
      </c>
      <c r="Y1" s="25" t="s">
        <v>19</v>
      </c>
      <c r="Z1" s="25" t="s">
        <v>20</v>
      </c>
      <c r="AA1" s="26" t="s">
        <v>21</v>
      </c>
      <c r="AB1" s="27" t="s">
        <v>22</v>
      </c>
      <c r="AC1" s="28" t="s">
        <v>23</v>
      </c>
      <c r="AD1" s="29" t="s">
        <v>24</v>
      </c>
      <c r="AE1" s="13" t="s">
        <v>25</v>
      </c>
      <c r="AF1" s="30" t="s">
        <v>26</v>
      </c>
      <c r="AG1" s="13" t="s">
        <v>27</v>
      </c>
      <c r="AH1" s="31" t="s">
        <v>28</v>
      </c>
      <c r="AI1" s="32" t="s">
        <v>29</v>
      </c>
      <c r="AJ1" s="31" t="s">
        <v>30</v>
      </c>
      <c r="AK1" s="30" t="s">
        <v>31</v>
      </c>
      <c r="AL1" s="24" t="s">
        <v>32</v>
      </c>
      <c r="AM1" s="31" t="s">
        <v>33</v>
      </c>
      <c r="AN1" s="30" t="s">
        <v>34</v>
      </c>
      <c r="AO1" s="24" t="s">
        <v>45</v>
      </c>
      <c r="AP1" s="31" t="s">
        <v>46</v>
      </c>
      <c r="AQ1" s="30" t="s">
        <v>47</v>
      </c>
      <c r="AR1" s="30" t="s">
        <v>35</v>
      </c>
      <c r="AS1" s="48" t="s">
        <v>36</v>
      </c>
      <c r="AT1" s="48" t="s">
        <v>37</v>
      </c>
      <c r="AU1" s="49" t="s">
        <v>38</v>
      </c>
      <c r="AV1" s="51" t="s">
        <v>58</v>
      </c>
      <c r="AW1" s="52"/>
      <c r="AX1" s="51" t="s">
        <v>59</v>
      </c>
      <c r="AY1" s="52"/>
      <c r="BA1" s="3"/>
      <c r="BB1" s="3"/>
    </row>
    <row r="2" spans="1:54" ht="120">
      <c r="A2" s="33">
        <v>1</v>
      </c>
      <c r="B2" s="34"/>
      <c r="C2" s="34"/>
      <c r="D2" s="34"/>
      <c r="E2" s="34"/>
      <c r="F2" s="34" t="s">
        <v>43</v>
      </c>
      <c r="G2" s="34" t="s">
        <v>52</v>
      </c>
      <c r="H2" s="34" t="s">
        <v>64</v>
      </c>
      <c r="I2" s="34" t="s">
        <v>62</v>
      </c>
      <c r="J2" s="45" t="s">
        <v>50</v>
      </c>
      <c r="K2" s="45" t="s">
        <v>54</v>
      </c>
      <c r="L2" s="46" t="s">
        <v>63</v>
      </c>
      <c r="M2" s="34" t="s">
        <v>49</v>
      </c>
      <c r="N2" s="33" t="s">
        <v>57</v>
      </c>
      <c r="O2" s="53" t="s">
        <v>60</v>
      </c>
      <c r="P2" s="47" t="s">
        <v>55</v>
      </c>
      <c r="Q2" s="34" t="s">
        <v>40</v>
      </c>
      <c r="R2" s="35">
        <v>100</v>
      </c>
      <c r="S2" s="36">
        <v>7.8</v>
      </c>
      <c r="T2" s="37">
        <v>12.82</v>
      </c>
      <c r="U2" s="38">
        <v>12.82</v>
      </c>
      <c r="V2" s="12"/>
      <c r="W2" s="34" t="s">
        <v>3</v>
      </c>
      <c r="X2" s="36">
        <v>65</v>
      </c>
      <c r="Y2" s="36">
        <v>33</v>
      </c>
      <c r="Z2" s="36">
        <v>45</v>
      </c>
      <c r="AA2" s="39">
        <v>2</v>
      </c>
      <c r="AB2" s="11">
        <v>2</v>
      </c>
      <c r="AC2" s="40">
        <f>IF(X2="","",X2*Y2*Z2/1000000)</f>
        <v>9.7000000000000003E-2</v>
      </c>
      <c r="AD2" s="41"/>
      <c r="AE2" s="34"/>
      <c r="AF2" s="42"/>
      <c r="AG2" s="34"/>
      <c r="AH2" s="43"/>
      <c r="AI2" s="42">
        <f t="shared" ref="AI2:AI3" si="0">IF(ISERROR(U2*AH2),"",U2*AH2)</f>
        <v>0</v>
      </c>
      <c r="AJ2" s="43">
        <v>0</v>
      </c>
      <c r="AK2" s="42">
        <f t="shared" ref="AK2:AK3" si="1">IF(ISERROR(AU2*AJ2),"",AU2*AJ2)</f>
        <v>0</v>
      </c>
      <c r="AL2" s="34"/>
      <c r="AM2" s="43">
        <v>0.01</v>
      </c>
      <c r="AN2" s="42">
        <f>IF(ISERROR(AU2*AM2),"",AU2*AM2)</f>
        <v>0.19</v>
      </c>
      <c r="AO2" s="34"/>
      <c r="AP2" s="43"/>
      <c r="AQ2" s="42">
        <f>IF(ISERROR(AU2*AP2),"",AU2*AP2)</f>
        <v>0</v>
      </c>
      <c r="AR2" s="42">
        <f>IF(ISERROR(AK2+AN2+AQ2),"",AK2+AN2+AQ2)</f>
        <v>0.19</v>
      </c>
      <c r="AS2" s="42">
        <f t="shared" ref="AS2:AS3" si="2">IF(ISERROR(U2+AR2),"",U2+AR2)</f>
        <v>13.01</v>
      </c>
      <c r="AT2" s="44">
        <f>IF(ISERROR((AU2-AS2)/AU2),"",(AU2-AS2)/AU2)</f>
        <v>0.308</v>
      </c>
      <c r="AU2" s="12">
        <v>18.8</v>
      </c>
      <c r="AV2" s="50">
        <v>508</v>
      </c>
      <c r="AW2" s="50">
        <v>248</v>
      </c>
      <c r="AX2" s="50">
        <v>164</v>
      </c>
      <c r="AY2" s="50">
        <v>82</v>
      </c>
      <c r="BA2" s="3"/>
      <c r="BB2" s="3"/>
    </row>
    <row r="3" spans="1:54" ht="120">
      <c r="A3" s="33">
        <v>2</v>
      </c>
      <c r="B3" s="34"/>
      <c r="C3" s="34"/>
      <c r="D3" s="34"/>
      <c r="E3" s="34"/>
      <c r="F3" s="34" t="s">
        <v>43</v>
      </c>
      <c r="G3" s="34" t="s">
        <v>53</v>
      </c>
      <c r="H3" s="34" t="s">
        <v>65</v>
      </c>
      <c r="I3" s="34" t="s">
        <v>62</v>
      </c>
      <c r="J3" s="45" t="s">
        <v>50</v>
      </c>
      <c r="K3" s="45" t="s">
        <v>54</v>
      </c>
      <c r="L3" s="46" t="s">
        <v>63</v>
      </c>
      <c r="M3" s="34" t="s">
        <v>49</v>
      </c>
      <c r="N3" s="33" t="s">
        <v>57</v>
      </c>
      <c r="O3" s="53" t="s">
        <v>61</v>
      </c>
      <c r="P3" s="47" t="s">
        <v>56</v>
      </c>
      <c r="Q3" s="34" t="s">
        <v>40</v>
      </c>
      <c r="R3" s="35">
        <v>100</v>
      </c>
      <c r="S3" s="36">
        <v>7.8</v>
      </c>
      <c r="T3" s="37">
        <v>12.82</v>
      </c>
      <c r="U3" s="38">
        <v>12.82</v>
      </c>
      <c r="V3" s="12"/>
      <c r="W3" s="34" t="s">
        <v>3</v>
      </c>
      <c r="X3" s="36">
        <v>65</v>
      </c>
      <c r="Y3" s="36">
        <v>33</v>
      </c>
      <c r="Z3" s="36">
        <v>45</v>
      </c>
      <c r="AA3" s="39">
        <v>2</v>
      </c>
      <c r="AB3" s="11">
        <v>2</v>
      </c>
      <c r="AC3" s="40">
        <f t="shared" ref="AC3" si="3">IF(X3="","",X3*Y3*Z3/1000000)</f>
        <v>9.7000000000000003E-2</v>
      </c>
      <c r="AD3" s="41"/>
      <c r="AE3" s="34"/>
      <c r="AF3" s="42"/>
      <c r="AG3" s="34"/>
      <c r="AH3" s="43"/>
      <c r="AI3" s="42">
        <f t="shared" si="0"/>
        <v>0</v>
      </c>
      <c r="AJ3" s="43">
        <v>0</v>
      </c>
      <c r="AK3" s="42">
        <f t="shared" si="1"/>
        <v>0</v>
      </c>
      <c r="AL3" s="34"/>
      <c r="AM3" s="43">
        <v>0.01</v>
      </c>
      <c r="AN3" s="42">
        <f t="shared" ref="AN3" si="4">IF(ISERROR(AU3*AM3),"",AU3*AM3)</f>
        <v>0.19</v>
      </c>
      <c r="AO3" s="34"/>
      <c r="AP3" s="43"/>
      <c r="AQ3" s="42">
        <f t="shared" ref="AQ3" si="5">IF(ISERROR(AU3*AP3),"",AU3*AP3)</f>
        <v>0</v>
      </c>
      <c r="AR3" s="42">
        <f t="shared" ref="AR3" si="6">IF(ISERROR(AK3+AN3+AQ3),"",AK3+AN3+AQ3)</f>
        <v>0.19</v>
      </c>
      <c r="AS3" s="42">
        <f t="shared" si="2"/>
        <v>13.01</v>
      </c>
      <c r="AT3" s="44">
        <f t="shared" ref="AT3" si="7">IF(ISERROR((AU3-AS3)/AU3),"",(AU3-AS3)/AU3)</f>
        <v>0.308</v>
      </c>
      <c r="AU3" s="12">
        <v>18.8</v>
      </c>
      <c r="AV3" s="50">
        <v>508</v>
      </c>
      <c r="AW3" s="50">
        <v>248</v>
      </c>
      <c r="AX3" s="50">
        <v>164</v>
      </c>
      <c r="AY3" s="50">
        <v>82</v>
      </c>
      <c r="BA3" s="3"/>
      <c r="BB3" s="3"/>
    </row>
  </sheetData>
  <sheetProtection insertRows="0" deleteRows="0" sort="0"/>
  <protectedRanges>
    <protectedRange sqref="A2:J136 M2:N3 M4:AU136 P2:AU3" name="Range1"/>
    <protectedRange sqref="K2:K141" name="Range1_1"/>
    <protectedRange sqref="L2:L136" name="Range1_2"/>
  </protectedRanges>
  <mergeCells count="2">
    <mergeCell ref="AV1:AW1"/>
    <mergeCell ref="AX1:AY1"/>
  </mergeCells>
  <phoneticPr fontId="68" type="noConversion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D2:D3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W2:W3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Q2:Q3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E2:E3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2026-04-21T00:57:06Z</dcterms:modified>
</cp:coreProperties>
</file>