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D00B9A8-5B23-4032-A036-112BB2264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cat82">#REF!</definedName>
    <definedName name="A">#REF!</definedName>
    <definedName name="AB">#REF!</definedName>
    <definedName name="ABC">#REF!</definedName>
    <definedName name="AD">'[3]other data'!$T$2:$T$5</definedName>
    <definedName name="AIM">#REF!</definedName>
    <definedName name="ALLOCATE">[3]comments!$F$3:$F$26</definedName>
    <definedName name="Archive_fcst">[4]Archive_fcst!$D$16</definedName>
    <definedName name="Artwork">#REF!</definedName>
    <definedName name="Assortment">#REF!</definedName>
    <definedName name="ATTR">'[5]PT TABLE'!$B$2:$F$2</definedName>
    <definedName name="Attributes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lankets_Throws">#REF!</definedName>
    <definedName name="bm">#REF!</definedName>
    <definedName name="brand">'[6]Drop Downs'!$H$2:$H$68</definedName>
    <definedName name="brands">'[3]other data'!$K$2:$K$47</definedName>
    <definedName name="brown">#REF!</definedName>
    <definedName name="CATEGORY">[7]Sheet1!$DW$2:$DW$3</definedName>
    <definedName name="CB_s_PER__MASTER">#REF!</definedName>
    <definedName name="CB_s_PER_MASTER">#REF!</definedName>
    <definedName name="CBM_or_CBF">#REF!</definedName>
    <definedName name="CENTENNIAL_FOR_BBB">'[2]878BBB'!$A$4</definedName>
    <definedName name="CH">'[5]COMMON ATTR'!$C$4:$C$249</definedName>
    <definedName name="chargeback">'[3]other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lass">#REF!</definedName>
    <definedName name="class1">#REF!</definedName>
    <definedName name="class2">#REF!</definedName>
    <definedName name="class3">#REF!</definedName>
    <definedName name="colour">#REF!</definedName>
    <definedName name="COLUMN">'[5]PT TABLE'!$A$2</definedName>
    <definedName name="COMF..">#REF!</definedName>
    <definedName name="Comments">#REF!</definedName>
    <definedName name="Commitment">#REF!</definedName>
    <definedName name="COMPONENT">#REF!</definedName>
    <definedName name="CON">'[8]317-TOP'!#REF!</definedName>
    <definedName name="CONS">#REF!</definedName>
    <definedName name="COO">'[6]Drop Downs'!$I$2:$I$83</definedName>
    <definedName name="countries">'[3]other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d">#REF!</definedName>
    <definedName name="DBase">'[9]Domestic Calc'!$A$34:$BU$134</definedName>
    <definedName name="DDL.Periods">'[10]Assortment Plan'!#REF!</definedName>
    <definedName name="DDL.ShipType">'[10]Assortment Plan'!#REF!</definedName>
    <definedName name="DDL.YesNo">'[10]Assortment Plan'!#REF!</definedName>
    <definedName name="DDL.YN">'[10]Assortment Plan'!#REF!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iffgrp">'[11]diff group head'!$A$2:$A$47</definedName>
    <definedName name="DIFFS">'[3]other data'!$AF$2:$AF$13</definedName>
    <definedName name="DOMESTIC">#REF!</definedName>
    <definedName name="Down_Comforters">#REF!</definedName>
    <definedName name="DPCostCal">#REF!</definedName>
    <definedName name="DPCostCal_1">#REF!</definedName>
    <definedName name="dumb">#REF!</definedName>
    <definedName name="Duty_Rate">#REF!</definedName>
    <definedName name="Duvet_Covers">#REF!</definedName>
    <definedName name="ELC">#REF!</definedName>
    <definedName name="Electrics">#REF!</definedName>
    <definedName name="embellishment">'[6]Drop Downs'!$F$2:$F$31</definedName>
    <definedName name="Excel_BuiltIn_Print_Area_2">'[12]#REF!'!$O$1:$S$51</definedName>
    <definedName name="Excel_BuiltIn_Print_Area_2_1">#REF!</definedName>
    <definedName name="Excel_BuiltIn_Print_Area_256">'[13]#REF!'!$A$1:$E$49</definedName>
    <definedName name="Excel_BuiltIn_Print_Area_257">'[14]#REF!'!$A$1:$E$49</definedName>
    <definedName name="Excel_BuiltIn_Print_Area_258">'[14]#REF!'!$A$1:$E$49</definedName>
    <definedName name="Excel_BuiltIn_Print_Area_259">'[14]#REF!'!$A$1:$E$49</definedName>
    <definedName name="Excel_BuiltIn_Print_Area_260">'[14]#REF!'!$A$1:$E$49</definedName>
    <definedName name="Excel_BuiltIn_Print_Area_261">'[14]#REF!'!$A$1:$E$49</definedName>
    <definedName name="Excel_BuiltIn_Print_Area_262">'[14]#REF!'!$A$1:$E$49</definedName>
    <definedName name="Excel_BuiltIn_Print_Area_263">'[14]#REF!'!$A$1:$E$49</definedName>
    <definedName name="Excel_BuiltIn_Print_Area_264">'[14]#REF!'!$A$1:$E$49</definedName>
    <definedName name="Excel_BuiltIn_Print_Area_265">'[14]#REF!'!$A$1:$E$49</definedName>
    <definedName name="Excel_BuiltIn_Print_Area_266">'[14]#REF!'!$A$1:$E$49</definedName>
    <definedName name="Excel_BuiltIn_Print_Area_267">'[14]#REF!'!$A$1:$E$49</definedName>
    <definedName name="Excel_BuiltIn_Print_Area_268">'[14]#REF!'!$A$1:$E$49</definedName>
    <definedName name="Excel_BuiltIn_Print_Area_269">'[14]#REF!'!$A$1:$E$49</definedName>
    <definedName name="Excel_BuiltIn_Print_Area_270">'[14]#REF!'!$A$1:$E$49</definedName>
    <definedName name="Excel_BuiltIn_Print_Area_271">'[14]#REF!'!$A$1:$E$49</definedName>
    <definedName name="Excel_BuiltIn_Print_Area_272">'[14]#REF!'!$A$1:$E$49</definedName>
    <definedName name="Excel_BuiltIn_Print_Area_273">'[14]#REF!'!$A$1:$E$49</definedName>
    <definedName name="Excel_BuiltIn_Print_Area_274">'[14]#REF!'!$A$1:$E$49</definedName>
    <definedName name="Excel_BuiltIn_Print_Area_276">'[14]#REF!'!$A$1:$E$49</definedName>
    <definedName name="Excel_BuiltIn_Print_Area_277">'[14]#REF!'!$A$1:$E$49</definedName>
    <definedName name="Excel_BuiltIn_Print_Area_278">'[14]#REF!'!$A$1:$E$49</definedName>
    <definedName name="Excel_BuiltIn_Print_Area_279">'[14]#REF!'!$A$1:$E$49</definedName>
    <definedName name="Excel_BuiltIn_Print_Area_280">'[14]#REF!'!$A$1:$E$49</definedName>
    <definedName name="Excel_BuiltIn_Print_Area_281">'[14]#REF!'!$A$1:$E$49</definedName>
    <definedName name="Excel_BuiltIn_Print_Area_282">'[14]#REF!'!$A$1:$E$49</definedName>
    <definedName name="Excel_BuiltIn_Print_Area_283">'[14]#REF!'!$A$1:$E$49</definedName>
    <definedName name="Excel_BuiltIn_Print_Area_284">'[14]#REF!'!$A$1:$E$49</definedName>
    <definedName name="Excel_BuiltIn_Print_Area_285">'[14]#REF!'!$A$52:$E$87</definedName>
    <definedName name="Excel_BuiltIn_Print_Area_286">'[14]#REF!'!$G$1:$K$49</definedName>
    <definedName name="Excel_BuiltIn_Print_Area_287">'[14]#REF!'!$A$1:$E$49</definedName>
    <definedName name="Excel_BuiltIn_Print_Area_288">'[14]#REF!'!$A$1:$E$49</definedName>
    <definedName name="Excel_BuiltIn_Print_Area_289">'[14]#REF!'!$A$1:$E$49</definedName>
    <definedName name="Excel_BuiltIn_Print_Area_290">'[14]#REF!'!$A$1:$E$30</definedName>
    <definedName name="Excel_BuiltIn_Print_Area_291">'[14]#REF!'!$A$1:$E$49</definedName>
    <definedName name="Excel_BuiltIn_Print_Area_292">'[14]#REF!'!$A$51:$E$89</definedName>
    <definedName name="Excel_BuiltIn_Print_Area_293">'[14]#REF!'!$A$1:$E$49</definedName>
    <definedName name="Excel_BuiltIn_Print_Area_294">'[14]#REF!'!$A$1:$E$49</definedName>
    <definedName name="Excel_BuiltIn_Print_Area_295">'[14]#REF!'!$A$1:$E$49</definedName>
    <definedName name="Excel_BuiltIn_Print_Area_296">'[14]#REF!'!$A$1:$E$49</definedName>
    <definedName name="Excel_BuiltIn_Print_Area_297">'[14]#REF!'!$A$1:$E$49</definedName>
    <definedName name="FACTORY_NAME">#REF!</definedName>
    <definedName name="FBase">'[9]FCA Calc'!$A$34:$CA$134</definedName>
    <definedName name="FCAVendor">[15]DropDownInfoPage!$B$4:$B$6</definedName>
    <definedName name="feed">#REF!</definedName>
    <definedName name="fff">#REF!</definedName>
    <definedName name="FINDEF">#REF!</definedName>
    <definedName name="FIRST_COST">#REF!</definedName>
    <definedName name="Five">#REF!</definedName>
    <definedName name="foam">[7]Sheet1!$EC$2:$EC$3</definedName>
    <definedName name="FOB">#REF!</definedName>
    <definedName name="freight">'[3]other data'!$AC$3:$AC$14</definedName>
    <definedName name="FRGT">#REF!</definedName>
    <definedName name="gdgd">#REF!</definedName>
    <definedName name="Gold1">#REF!</definedName>
    <definedName name="h">#REF!</definedName>
    <definedName name="HANGER">[3]hangers!$B$3:$B$42</definedName>
    <definedName name="hanger2">[3]hangers!$G$3:$G$42</definedName>
    <definedName name="HBC">'[16]Spec Sheet'!#REF!</definedName>
    <definedName name="Height">#REF!</definedName>
    <definedName name="help">#REF!</definedName>
    <definedName name="here">#REF!</definedName>
    <definedName name="hhh">'[17]895BBB'!$H$33</definedName>
    <definedName name="Home_Décor">#REF!</definedName>
    <definedName name="Home_Décor.">#REF!</definedName>
    <definedName name="Hos_Mat_Const">'[6]Drop Downs'!$N$2:$N$17</definedName>
    <definedName name="Hos_Mat_Type">'[6]Drop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i">'[18]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N">'[19]FLASH WK 23'!$F$1:$AJ$65536</definedName>
    <definedName name="IBase">'[9]Import Calc'!$A$34:$BZ$134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IDC">[4]ItemIDC_BI!$A$3:$A$1323</definedName>
    <definedName name="ItemInfoList">#REF!</definedName>
    <definedName name="ItemList">#REF!</definedName>
    <definedName name="katie">#REF!</definedName>
    <definedName name="KD">[7]Sheet1!$DS$2:$DS$2</definedName>
    <definedName name="Kids_Bath">#REF!</definedName>
    <definedName name="Kids_or_Teen">#REF!</definedName>
    <definedName name="Lighting_or_Candleholders">#REF!</definedName>
    <definedName name="lnk">[20]Sheet1!$A$2</definedName>
    <definedName name="LOAD">#REF!</definedName>
    <definedName name="loctype">'[11]other data'!$BN$2:$BN$6</definedName>
    <definedName name="M">[7]Sheet1!$EA$2:$EA$3</definedName>
    <definedName name="M_fcst">[4]M_fcst!$A$2:$BC$2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erial">'[6]Drop Downs'!$B$2:$B$163</definedName>
    <definedName name="materialconstruction">'[6]Drop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trics">#REF!</definedName>
    <definedName name="mia">#REF!</definedName>
    <definedName name="mm">#REF!</definedName>
    <definedName name="mn">#REF!</definedName>
    <definedName name="NA">[15]DropDownInfoPage!$I$2</definedName>
    <definedName name="NATURAL_CHEETAH">#REF!</definedName>
    <definedName name="new">#REF!</definedName>
    <definedName name="Non_Down_Comforters_Full_Queen_King">#REF!</definedName>
    <definedName name="Non_Down_Comforters_Twin">#REF!</definedName>
    <definedName name="Office">#REF!</definedName>
    <definedName name="ok">[21]Sheet1!$A$1:$C$65536</definedName>
    <definedName name="one">#REF!</definedName>
    <definedName name="OnOrder">#REF!</definedName>
    <definedName name="ORDERTYPE">'[3]other data'!$AN$2:$AN$6</definedName>
    <definedName name="OTB">'[3]other data'!$R$2:$R$14</definedName>
    <definedName name="OTB_WE">'[3]other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[7]Sheet1!$EE$2:$EE$3</definedName>
    <definedName name="packaging">'[6]Drop Downs'!$D$2:$D$39</definedName>
    <definedName name="Packaging_Code">#REF!</definedName>
    <definedName name="packagingrecommendations">'[6]Drop Downs'!$E$2:$E$52</definedName>
    <definedName name="Packing_Code">#REF!</definedName>
    <definedName name="Parent">#REF!</definedName>
    <definedName name="Pet_Care">#REF!</definedName>
    <definedName name="PHYDEF">#REF!</definedName>
    <definedName name="Pillow_Shams">#REF!</definedName>
    <definedName name="Pillowcases">#REF!</definedName>
    <definedName name="PL">'[22]UNIQUE ATTR 2'!#REF!</definedName>
    <definedName name="po_type">'[3]other data'!$AU$2:$AU$11</definedName>
    <definedName name="PODATA">#REF!</definedName>
    <definedName name="PORT_IFF">[23]a!$A$10:$B$35</definedName>
    <definedName name="POTYPE">#REF!</definedName>
    <definedName name="print">'[6]Drop Downs'!$G$2:$G$81</definedName>
    <definedName name="_xlnm.Print_Area">#REF!</definedName>
    <definedName name="PRINT_AREA_MI">#REF!</definedName>
    <definedName name="Print_Area2">#REF!</definedName>
    <definedName name="Prints">#REF!</definedName>
    <definedName name="Product">#REF!</definedName>
    <definedName name="productcategory">'[6]Drop Downs'!$L$2:$L$3</definedName>
    <definedName name="PT">'[5]PT TABLE'!$A$4:$A$42</definedName>
    <definedName name="PurchProSpecViscaya">#REF!</definedName>
    <definedName name="PW">'[22]UNIQUE ATTR 2'!#REF!</definedName>
    <definedName name="Qty">#REF!</definedName>
    <definedName name="quantity">'[6]Drop Downs'!$A$2:$A$8</definedName>
    <definedName name="Quilts">#REF!</definedName>
    <definedName name="R_Archive_fcst">[4]Archive_fcst!$D$16:$BF$16</definedName>
    <definedName name="R_ItemIDC">[4]ItemIDC_BI!$A$3:$BC$1323</definedName>
    <definedName name="R_SQL_Data">[4]SQL_data!$A$16:$FJ$1315</definedName>
    <definedName name="Retail">#REF!</definedName>
    <definedName name="RN">'[5]RN_Item Disposition'!$A$12:$A$81</definedName>
    <definedName name="ROW">'[5]PT TABLE'!$A$1</definedName>
    <definedName name="runnum">'[11]other data'!$BI$2:$BI$18</definedName>
    <definedName name="sbm">#REF!</definedName>
    <definedName name="SC1TH">#REF!</definedName>
    <definedName name="sc2th">#REF!</definedName>
    <definedName name="scalenum">'[11]other data'!$BG$2:$BG$18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oap" hidden="1">{"'Sheet1'!$A$54:$A$57","'Sheet1'!$A$1:$K$57"}</definedName>
    <definedName name="spajan">#REF!</definedName>
    <definedName name="SPECIAL">[3]comments!$B$3:$B$54</definedName>
    <definedName name="SQL_Data">[4]SQL_data!$A$16:$A$1315</definedName>
    <definedName name="ssn_code">'[3]other data'!$AQ$2:$AQ$54</definedName>
    <definedName name="ssn_phase">'[3]other data'!$AS$2:$AS$54</definedName>
    <definedName name="sss">#REF!</definedName>
    <definedName name="Style">#REF!</definedName>
    <definedName name="Style1">#REF!</definedName>
    <definedName name="SUB">#REF!</definedName>
    <definedName name="subcat">#REF!</definedName>
    <definedName name="SUPPLIER">'[11]vendor info'!$A$4:$A$413</definedName>
    <definedName name="suzi">[24]Sheet3!$A:$IV</definedName>
    <definedName name="suzie">#REF!</definedName>
    <definedName name="t">#REF!</definedName>
    <definedName name="Tag">#REF!</definedName>
    <definedName name="TBJ">'[3]other data'!$AK$2:$AK$10</definedName>
    <definedName name="TERMS">'[3]other data'!$P$2:$P$7</definedName>
    <definedName name="test">#REF!</definedName>
    <definedName name="test5">#REF!</definedName>
    <definedName name="three">[24]Sheet3!$A:$IV</definedName>
    <definedName name="TICKET">[3]tickets!$B$3:$B$36</definedName>
    <definedName name="ticket2">[3]tickets!$G$3:$G$36</definedName>
    <definedName name="TOTAL">#REF!</definedName>
    <definedName name="totals">#REF!</definedName>
    <definedName name="Towels_Bath_Sheets">#REF!</definedName>
    <definedName name="toys">#REF!</definedName>
    <definedName name="trim">'[6]Drop Downs'!$J$2:$J$15</definedName>
    <definedName name="trim_type">'[6]Drop Downs'!$K$2:$K$70</definedName>
    <definedName name="TSSVendor">#REF!</definedName>
    <definedName name="two">[24]Sheet2!$A:$IV</definedName>
    <definedName name="UDA3A">'[3]other data'!$AY$2:$AY$4</definedName>
    <definedName name="UDA3B">'[3]other data'!$AZ$2:$AZ$6</definedName>
    <definedName name="UNIT">[7]Sheet1!$EF$2:$EF$3</definedName>
    <definedName name="upc">'[3]other data'!$AH$2:$AH$10</definedName>
    <definedName name="UPC1A">'[11]other data'!$BD$2:$BD$5</definedName>
    <definedName name="UPC2A">'[11]other data'!$BF$2:$BF$5</definedName>
    <definedName name="v">#REF!</definedName>
    <definedName name="vednorn">[25]Dong!$A$1:$DC$65536</definedName>
    <definedName name="vendora">#REF!</definedName>
    <definedName name="WAREHOUSE">'[11]other data'!$BL$2:$BL$24</definedName>
    <definedName name="WD">'[22]UNIQUE ATTR 2'!#REF!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[7]Sheet1!$EG$2:$EG$3</definedName>
    <definedName name="y">#REF!</definedName>
    <definedName name="YNE">'[11]other data'!$BB$2:$BB$5</definedName>
    <definedName name="YNES">'[11]other data'!$BR$2:$BR$6</definedName>
    <definedName name="z">#REF!</definedName>
    <definedName name="ZA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" i="5" l="1"/>
  <c r="BL6" i="5"/>
  <c r="BG6" i="5"/>
  <c r="AC6" i="5"/>
  <c r="AB6" i="5"/>
  <c r="AA6" i="5"/>
  <c r="AC5" i="5"/>
  <c r="AB5" i="5"/>
  <c r="AA5" i="5"/>
  <c r="AC4" i="5"/>
  <c r="AB4" i="5"/>
  <c r="AA4" i="5"/>
  <c r="AC3" i="5"/>
  <c r="AB3" i="5"/>
  <c r="AA3" i="5"/>
  <c r="BE6" i="5"/>
  <c r="BP6" i="5" s="1"/>
  <c r="AL6" i="5"/>
  <c r="BO4" i="5"/>
  <c r="BQ4" i="5" s="1"/>
  <c r="BO5" i="5"/>
  <c r="BQ5" i="5" s="1"/>
  <c r="AL3" i="5"/>
  <c r="AM3" i="5" s="1"/>
  <c r="AM6" i="5" s="1"/>
  <c r="AL4" i="5"/>
  <c r="AL5" i="5"/>
  <c r="AL2" i="5"/>
  <c r="AM2" i="5" s="1"/>
  <c r="AM5" i="5" s="1"/>
  <c r="BE5" i="5"/>
  <c r="BF5" i="5" s="1"/>
  <c r="BE4" i="5"/>
  <c r="BF4" i="5" s="1"/>
  <c r="BN3" i="5"/>
  <c r="BO3" i="5" s="1"/>
  <c r="BQ3" i="5" s="1"/>
  <c r="BJ3" i="5"/>
  <c r="BC3" i="5"/>
  <c r="AZ3" i="5"/>
  <c r="AW3" i="5"/>
  <c r="AT3" i="5"/>
  <c r="AR3" i="5"/>
  <c r="AP3" i="5"/>
  <c r="BN2" i="5"/>
  <c r="BO2" i="5" s="1"/>
  <c r="BJ2" i="5"/>
  <c r="BC2" i="5"/>
  <c r="AZ2" i="5"/>
  <c r="AW2" i="5"/>
  <c r="AT2" i="5"/>
  <c r="AR2" i="5"/>
  <c r="AP2" i="5"/>
  <c r="AC2" i="5"/>
  <c r="AB2" i="5"/>
  <c r="AA2" i="5"/>
  <c r="AF2" i="5" l="1"/>
  <c r="BP4" i="5"/>
  <c r="BP5" i="5"/>
  <c r="BQ6" i="5"/>
  <c r="BF6" i="5"/>
  <c r="BQ2" i="5"/>
  <c r="AF3" i="5"/>
  <c r="AF6" i="5" s="1"/>
  <c r="AH2" i="5"/>
  <c r="BD2" i="5"/>
  <c r="BE2" i="5" s="1"/>
  <c r="BF2" i="5" s="1"/>
  <c r="BD3" i="5"/>
  <c r="BE3" i="5" s="1"/>
  <c r="BP3" i="5" s="1"/>
  <c r="AF4" i="5"/>
  <c r="AF5" i="5"/>
  <c r="AM4" i="5"/>
  <c r="BF3" i="5" l="1"/>
  <c r="AH3" i="5"/>
  <c r="AJ2" i="5"/>
  <c r="BH2" i="5" s="1"/>
  <c r="BK2" i="5" s="1"/>
  <c r="BP2" i="5"/>
  <c r="AJ3" i="5" l="1"/>
  <c r="AJ5" i="5"/>
  <c r="BH5" i="5" s="1"/>
  <c r="AJ4" i="5"/>
  <c r="BH4" i="5" s="1"/>
  <c r="AN2" i="5"/>
  <c r="AN5" i="5" s="1"/>
  <c r="BH3" i="5"/>
  <c r="BK3" i="5" s="1"/>
  <c r="AN4" i="5" l="1"/>
  <c r="AN3" i="5"/>
  <c r="AN6" i="5" s="1"/>
  <c r="AJ6" i="5"/>
  <c r="BH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<sst xmlns="http://schemas.openxmlformats.org/spreadsheetml/2006/main" count="172" uniqueCount="108">
  <si>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</si>
  <si>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</si>
  <si>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</si>
  <si>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</si>
  <si>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</si>
  <si>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</si>
  <si>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</si>
  <si>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</si>
  <si>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</si>
  <si>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</si>
  <si>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</si>
  <si>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</si>
  <si>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</si>
  <si>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</si>
  <si>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</si>
  <si>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</si>
  <si>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</si>
  <si>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</si>
  <si>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</si>
  <si>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</si>
  <si>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</si>
  <si>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 - SAMMI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</si>
  <si>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</si>
  <si>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</si>
  <si>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</si>
  <si>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</si>
  <si>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</si>
  <si>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</si>
  <si>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</si>
  <si>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</si>
  <si>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</si>
  <si>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</si>
  <si>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</si>
  <si>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</si>
  <si>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</si>
  <si>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</si>
  <si>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</si>
  <si>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</si>
  <si>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</si>
  <si>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</si>
  <si>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</si>
  <si>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</si>
  <si>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</si>
  <si>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</si>
  <si>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</si>
  <si>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</si>
  <si>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</si>
  <si>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</si>
  <si>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</si>
  <si>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</si>
  <si>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</si>
  <si>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</si>
  <si>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</si>
  <si>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</si>
  <si>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</si>
  <si>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</si>
  <si>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</si>
  <si>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</si>
  <si>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</si>
  <si>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</si>
  <si>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</si>
  <si>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</si>
  <si>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</si>
  <si>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</si>
  <si>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</si>
  <si>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</si>
  <si>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</si>
  <si>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</si>
  <si>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</si>
  <si>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</si>
  <si>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</si>
  <si>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</si>
  <si>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</si>
  <si>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</si>
  <si>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Fashion Towel</t>
  </si>
  <si>
    <t>2pc Kitchen Towels</t>
  </si>
  <si>
    <t>Kitchen Towel Set</t>
  </si>
  <si>
    <t xml:space="preserve"> 87% polyester 13% polyamide</t>
  </si>
  <si>
    <t>16"x26" (2)</t>
  </si>
  <si>
    <t>Piece</t>
  </si>
  <si>
    <t>Normal</t>
  </si>
  <si>
    <t>belly band packed into PDQ</t>
  </si>
  <si>
    <t>6302.93.2000</t>
  </si>
  <si>
    <t>SAMMI</t>
  </si>
  <si>
    <t>Shanghai,China</t>
  </si>
  <si>
    <t>Zeal Tex</t>
  </si>
  <si>
    <r>
      <rPr>
        <b/>
        <sz val="11"/>
        <color rgb="FFFF0000"/>
        <rFont val="Arial"/>
        <family val="2"/>
      </rPr>
      <t>Only GRS certificate is available;</t>
    </r>
    <r>
      <rPr>
        <sz val="11"/>
        <color rgb="FFFF0000"/>
        <rFont val="Arial"/>
        <family val="2"/>
      </rPr>
      <t xml:space="preserve">
 NO TC certificate. 
The raw materials used for bulk production are NOT recycled</t>
    </r>
  </si>
  <si>
    <t>Plants</t>
  </si>
  <si>
    <t>Brunch</t>
  </si>
  <si>
    <t>Books</t>
  </si>
  <si>
    <t>Coffee</t>
  </si>
  <si>
    <t>Crofton</t>
  </si>
  <si>
    <t>As Image</t>
  </si>
  <si>
    <r>
      <t>300gsm 87% recycle polyester 13% polyamide  reverseble pigment printed waffle fabric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</si>
  <si>
    <r>
      <t xml:space="preserve">300gsm 87% recycle polyester 13% polyamide  reverseble pigment printed waffle fabric
GRS Cerificate
</t>
    </r>
    <r>
      <rPr>
        <b/>
        <sz val="11"/>
        <color rgb="FFFF0000"/>
        <rFont val="Arial"/>
        <family val="2"/>
      </rPr>
      <t xml:space="preserve">Kitchen Towel – Double-sided printing, up to 5 colors, heat transfer printing.
</t>
    </r>
  </si>
  <si>
    <t>Only GRS certificate is available;
 NO TC certificate. 
The raw materials used for bulk production are NOT recycled</t>
  </si>
  <si>
    <t>Plants
Brunch
Books
Coffee</t>
    <phoneticPr fontId="17" type="noConversion"/>
  </si>
  <si>
    <t>4069366141099</t>
    <phoneticPr fontId="17" type="noConversion"/>
  </si>
  <si>
    <t>4069366141204</t>
    <phoneticPr fontId="17" type="noConversion"/>
  </si>
  <si>
    <t>4069366141211</t>
    <phoneticPr fontId="17" type="noConversion"/>
  </si>
  <si>
    <t>4069366141228</t>
    <phoneticPr fontId="17" type="noConversion"/>
  </si>
  <si>
    <t>GTIN4069366141297</t>
    <phoneticPr fontId="17" type="noConversion"/>
  </si>
  <si>
    <t>Carton</t>
    <phoneticPr fontId="17" type="noConversion"/>
  </si>
  <si>
    <t>ALDI75-1963</t>
    <phoneticPr fontId="19" type="noConversion"/>
  </si>
  <si>
    <t>ALDI75-1964</t>
  </si>
  <si>
    <t>ALDI75-1965</t>
  </si>
  <si>
    <t>ALDI75-1966</t>
  </si>
  <si>
    <t>ALDI90-1967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</si>
</sst>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d/mmm;@"/>
    <numFmt numFmtId="179" formatCode="_-&quot;$&quot;* #,##0.00_-;\-&quot;$&quot;* #,##0.00_-;_-&quot;$&quot;* &quot;-&quot;??_-;_-@_-"/>
    <numFmt numFmtId="180" formatCode="_([$$-409]* #,##0.00_);_([$$-409]* \(#,##0.00\);_([$$-409]* &quot;-&quot;??_);_(@_)"/>
    <numFmt numFmtId="181" formatCode="[$$-409]#,##0.000000"/>
    <numFmt numFmtId="182" formatCode="&quot;$&quot;#,##0.00"/>
    <numFmt numFmtId="185" formatCode="0.0%"/>
    <numFmt numFmtId="187" formatCode="#,##0_ "/>
    <numFmt numFmtId="188" formatCode="0.0"/>
    <numFmt numFmtId="189" formatCode="0.000"/>
    <numFmt numFmtId="190" formatCode="\$#,##0.00;\-\$#,##0.00"/>
  </numFmts>
  <fonts count="20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9"/>
      <name val="Calibri"/>
      <family val="2"/>
    </font>
    <font>
      <b/>
      <sz val="11"/>
      <color theme="1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/>
    <xf numFmtId="178" fontId="2" fillId="0" borderId="0" applyProtection="0"/>
    <xf numFmtId="0" fontId="2" fillId="0" borderId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3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13" fillId="0" borderId="0"/>
    <xf numFmtId="0" fontId="13" fillId="0" borderId="0"/>
    <xf numFmtId="180" fontId="14" fillId="0" borderId="0"/>
    <xf numFmtId="18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1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0" fontId="14" fillId="0" borderId="0"/>
    <xf numFmtId="180" fontId="14" fillId="0" borderId="0"/>
    <xf numFmtId="180" fontId="14" fillId="0" borderId="0"/>
    <xf numFmtId="180" fontId="13" fillId="0" borderId="0"/>
    <xf numFmtId="18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181" fontId="2" fillId="0" borderId="0"/>
    <xf numFmtId="0" fontId="13" fillId="0" borderId="0"/>
    <xf numFmtId="0" fontId="15" fillId="0" borderId="0"/>
    <xf numFmtId="0" fontId="2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180" fontId="3" fillId="4" borderId="1" xfId="34" applyFont="1" applyFill="1" applyBorder="1" applyAlignment="1">
      <alignment horizontal="center" vertical="center" wrapText="1"/>
    </xf>
    <xf numFmtId="187" fontId="4" fillId="0" borderId="1" xfId="1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14" applyAlignment="1">
      <alignment wrapText="1"/>
    </xf>
    <xf numFmtId="182" fontId="0" fillId="0" borderId="0" xfId="0" applyNumberFormat="1" applyAlignment="1">
      <alignment wrapText="1"/>
    </xf>
    <xf numFmtId="18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14" applyFont="1" applyFill="1" applyBorder="1" applyAlignment="1">
      <alignment horizontal="center" wrapText="1"/>
    </xf>
    <xf numFmtId="182" fontId="7" fillId="6" borderId="1" xfId="0" applyNumberFormat="1" applyFont="1" applyFill="1" applyBorder="1" applyAlignment="1">
      <alignment horizontal="center" wrapText="1"/>
    </xf>
    <xf numFmtId="182" fontId="7" fillId="8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8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9" fontId="9" fillId="0" borderId="1" xfId="15" applyNumberFormat="1" applyFont="1" applyBorder="1" applyAlignment="1">
      <alignment wrapText="1"/>
    </xf>
    <xf numFmtId="2" fontId="7" fillId="0" borderId="1" xfId="15" applyNumberFormat="1" applyFont="1" applyBorder="1" applyAlignment="1">
      <alignment wrapText="1"/>
    </xf>
    <xf numFmtId="1" fontId="9" fillId="0" borderId="1" xfId="15" applyNumberFormat="1" applyFont="1" applyBorder="1" applyAlignment="1">
      <alignment wrapText="1"/>
    </xf>
    <xf numFmtId="182" fontId="9" fillId="0" borderId="1" xfId="15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2" fontId="9" fillId="3" borderId="1" xfId="15" applyNumberFormat="1" applyFont="1" applyFill="1" applyBorder="1" applyAlignment="1">
      <alignment wrapText="1"/>
    </xf>
    <xf numFmtId="182" fontId="7" fillId="0" borderId="1" xfId="15" applyNumberFormat="1" applyFont="1" applyBorder="1" applyAlignment="1">
      <alignment wrapText="1"/>
    </xf>
    <xf numFmtId="182" fontId="9" fillId="2" borderId="1" xfId="15" applyNumberFormat="1" applyFont="1" applyFill="1" applyBorder="1" applyAlignment="1">
      <alignment wrapText="1"/>
    </xf>
    <xf numFmtId="10" fontId="9" fillId="2" borderId="1" xfId="15" applyNumberFormat="1" applyFont="1" applyFill="1" applyBorder="1" applyAlignment="1">
      <alignment wrapText="1"/>
    </xf>
    <xf numFmtId="182" fontId="7" fillId="9" borderId="1" xfId="15" applyNumberFormat="1" applyFont="1" applyFill="1" applyBorder="1" applyAlignment="1">
      <alignment wrapText="1"/>
    </xf>
    <xf numFmtId="182" fontId="7" fillId="2" borderId="1" xfId="0" applyNumberFormat="1" applyFont="1" applyFill="1" applyBorder="1" applyAlignment="1">
      <alignment horizontal="center" wrapText="1"/>
    </xf>
    <xf numFmtId="182" fontId="7" fillId="2" borderId="1" xfId="15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1" xfId="34" applyNumberFormat="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180" fontId="11" fillId="5" borderId="1" xfId="18" applyFont="1" applyFill="1" applyBorder="1" applyAlignment="1">
      <alignment horizontal="center" vertical="center" wrapText="1"/>
    </xf>
    <xf numFmtId="180" fontId="11" fillId="5" borderId="1" xfId="1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2" fontId="6" fillId="3" borderId="1" xfId="0" applyNumberFormat="1" applyFont="1" applyFill="1" applyBorder="1" applyAlignment="1">
      <alignment horizontal="center" vertical="center"/>
    </xf>
    <xf numFmtId="180" fontId="5" fillId="0" borderId="1" xfId="33" applyFont="1" applyBorder="1" applyAlignment="1" applyProtection="1">
      <alignment horizontal="center" vertical="center" wrapText="1"/>
      <protection locked="0"/>
    </xf>
    <xf numFmtId="182" fontId="5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9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9" fontId="3" fillId="10" borderId="1" xfId="0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82" fontId="3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0" fontId="3" fillId="10" borderId="1" xfId="35" applyNumberFormat="1" applyFont="1" applyFill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9" fontId="4" fillId="0" borderId="1" xfId="34" applyNumberFormat="1" applyFont="1" applyBorder="1" applyAlignment="1">
      <alignment horizontal="center" vertical="center" wrapText="1"/>
    </xf>
    <xf numFmtId="39" fontId="11" fillId="0" borderId="1" xfId="34" applyNumberFormat="1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wrapText="1"/>
    </xf>
    <xf numFmtId="180" fontId="18" fillId="5" borderId="1" xfId="19" applyFont="1" applyFill="1" applyBorder="1" applyAlignment="1">
      <alignment horizontal="center" vertical="center" wrapText="1"/>
    </xf>
    <xf numFmtId="180" fontId="5" fillId="4" borderId="1" xfId="34" applyFont="1" applyFill="1" applyBorder="1" applyAlignment="1">
      <alignment horizontal="center" vertical="center" wrapText="1"/>
    </xf>
    <xf numFmtId="49" fontId="5" fillId="3" borderId="1" xfId="0" quotePrefix="1" applyNumberFormat="1" applyFont="1" applyFill="1" applyBorder="1" applyAlignment="1">
      <alignment horizontal="center" vertical="center"/>
    </xf>
    <xf numFmtId="19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89" fontId="5" fillId="10" borderId="1" xfId="0" applyNumberFormat="1" applyFont="1" applyFill="1" applyBorder="1" applyAlignment="1">
      <alignment horizontal="center" vertical="center"/>
    </xf>
    <xf numFmtId="1" fontId="5" fillId="1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82" fontId="5" fillId="1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0" fontId="5" fillId="10" borderId="1" xfId="35" applyNumberFormat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87" fontId="6" fillId="0" borderId="1" xfId="1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9" fontId="4" fillId="0" borderId="1" xfId="34" applyNumberFormat="1" applyFont="1" applyBorder="1" applyAlignment="1">
      <alignment vertical="center" wrapText="1"/>
    </xf>
    <xf numFmtId="39" fontId="11" fillId="0" borderId="1" xfId="34" applyNumberFormat="1" applyFont="1" applyBorder="1" applyAlignment="1">
      <alignment vertical="center" wrapText="1"/>
    </xf>
    <xf numFmtId="37" fontId="5" fillId="0" borderId="1" xfId="34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46">
    <cellStyle name="_ET_STYLE_NoName_00_" xfId="1" xr:uid="{00000000-0005-0000-0000-000031000000}"/>
    <cellStyle name="_ET_STYLE_NoName_00__JLA BBB quotation sheet -9.13 3" xfId="2" xr:uid="{00000000-0005-0000-0000-000032000000}"/>
    <cellStyle name="_quotation-Mercury  3.22.2011 (for BBB)" xfId="3" xr:uid="{00000000-0005-0000-0000-000033000000}"/>
    <cellStyle name="Comma 2" xfId="4" xr:uid="{00000000-0005-0000-0000-000034000000}"/>
    <cellStyle name="Comma 5" xfId="5" xr:uid="{00000000-0005-0000-0000-000035000000}"/>
    <cellStyle name="Currency 15" xfId="6" xr:uid="{00000000-0005-0000-0000-000036000000}"/>
    <cellStyle name="Currency 2" xfId="7" xr:uid="{00000000-0005-0000-0000-000037000000}"/>
    <cellStyle name="Currency 2 2" xfId="8" xr:uid="{00000000-0005-0000-0000-000038000000}"/>
    <cellStyle name="Currency 3" xfId="9" xr:uid="{00000000-0005-0000-0000-000039000000}"/>
    <cellStyle name="Currency 3 2" xfId="10" xr:uid="{00000000-0005-0000-0000-00003A000000}"/>
    <cellStyle name="Currency 4" xfId="11" xr:uid="{00000000-0005-0000-0000-00003B000000}"/>
    <cellStyle name="Currency 4 2" xfId="12" xr:uid="{00000000-0005-0000-0000-00003C000000}"/>
    <cellStyle name="Currency_Sheet1 2" xfId="13" xr:uid="{00000000-0005-0000-0000-00003D000000}"/>
    <cellStyle name="Normal 2" xfId="14" xr:uid="{00000000-0005-0000-0000-00003E000000}"/>
    <cellStyle name="Normal 2 18 2" xfId="15" xr:uid="{00000000-0005-0000-0000-00003F000000}"/>
    <cellStyle name="Normal 2 2" xfId="16" xr:uid="{00000000-0005-0000-0000-000040000000}"/>
    <cellStyle name="Normal 2 31" xfId="17" xr:uid="{00000000-0005-0000-0000-000041000000}"/>
    <cellStyle name="Normal 3" xfId="18" xr:uid="{00000000-0005-0000-0000-000042000000}"/>
    <cellStyle name="Normal 3 2" xfId="19" xr:uid="{00000000-0005-0000-0000-000043000000}"/>
    <cellStyle name="Normal 4" xfId="20" xr:uid="{00000000-0005-0000-0000-000044000000}"/>
    <cellStyle name="Normal 5" xfId="21" xr:uid="{00000000-0005-0000-0000-000045000000}"/>
    <cellStyle name="Normal 5 2" xfId="22" xr:uid="{00000000-0005-0000-0000-000046000000}"/>
    <cellStyle name="Normal 6" xfId="23" xr:uid="{00000000-0005-0000-0000-000047000000}"/>
    <cellStyle name="Normal 6 2" xfId="24" xr:uid="{00000000-0005-0000-0000-000048000000}"/>
    <cellStyle name="Normal 65" xfId="25" xr:uid="{00000000-0005-0000-0000-000049000000}"/>
    <cellStyle name="Normal 67" xfId="26" xr:uid="{00000000-0005-0000-0000-00004A000000}"/>
    <cellStyle name="Normal 67 2" xfId="27" xr:uid="{00000000-0005-0000-0000-00004B000000}"/>
    <cellStyle name="Normal 7" xfId="28" xr:uid="{00000000-0005-0000-0000-00004C000000}"/>
    <cellStyle name="Normal 7 2" xfId="29" xr:uid="{00000000-0005-0000-0000-00004D000000}"/>
    <cellStyle name="Normal 8" xfId="30" xr:uid="{00000000-0005-0000-0000-00004E000000}"/>
    <cellStyle name="Normal 8 2" xfId="31" xr:uid="{00000000-0005-0000-0000-00004F000000}"/>
    <cellStyle name="Normal 9" xfId="32" xr:uid="{00000000-0005-0000-0000-000050000000}"/>
    <cellStyle name="Normal_Copy of Request For Quote -- updated by VV on 043008 FINAL FINAL (4)" xfId="33" xr:uid="{00000000-0005-0000-0000-000051000000}"/>
    <cellStyle name="Normal_Sheet1" xfId="34" xr:uid="{00000000-0005-0000-0000-000052000000}"/>
    <cellStyle name="Percent 2" xfId="35" xr:uid="{00000000-0005-0000-0000-000053000000}"/>
    <cellStyle name="Percent 3" xfId="36" xr:uid="{00000000-0005-0000-0000-000054000000}"/>
    <cellStyle name="Percent 3 2" xfId="37" xr:uid="{00000000-0005-0000-0000-000055000000}"/>
    <cellStyle name="Percent 4" xfId="38" xr:uid="{00000000-0005-0000-0000-000056000000}"/>
    <cellStyle name="Percent 4 2" xfId="39" xr:uid="{00000000-0005-0000-0000-000057000000}"/>
    <cellStyle name="Style 1" xfId="40" xr:uid="{00000000-0005-0000-0000-000058000000}"/>
    <cellStyle name="Style 1 2" xfId="41" xr:uid="{00000000-0005-0000-0000-000059000000}"/>
    <cellStyle name="常规" xfId="0" builtinId="0"/>
    <cellStyle name="常规 2" xfId="42" xr:uid="{00000000-0005-0000-0000-00005A000000}"/>
    <cellStyle name="常规 7" xfId="43" xr:uid="{00000000-0005-0000-0000-00005B000000}"/>
    <cellStyle name="样式 1 2" xfId="44" xr:uid="{00000000-0005-0000-0000-00005C000000}"/>
    <cellStyle name="样式 1_Fall 12 BBB Woolrich Quote Sheet - Heather" xfId="45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47" Type="http://schemas.microsoft.com/office/2022/10/relationships/richValueRel" Target="richData/richValueRel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_GM/HOM/Kristin%20Lee/DOMESTICS/Assortment%20Plans/Master%20Copies/Domestics%20Assortment%20Plan%20-%20Master%20Cop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4C/DEC%20SmartDry%20New%20Colors%2007%2023%2013%20(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dhl/tht%20designing/SAMPLE%20THT-2/Sample%20Master%20Card/2059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172.16.146.4/desi_aht2/Vinod%20Singh-%2001.06.09/DAILY%20FILES/TAGS/TA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nts%20and%20Settings/kishorekumar/Desktop/Book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087AA56A/02%20Invite%20&amp;%20Mode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SPECS/MISSES/801/ZELLERS/F97/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DS%20NEW%20CENTENNIAL%201-2-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BATH-CMN/Towels%20Setup/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SPECS/TRACKING/WENDY/APPROVA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esktop/New%20Items%20Proposal/ALDI%20-%20Geometery%20Towels%20(YOGA%20&amp;%20BEACH)%20-%20Sammi/PM/uskihfil4/PUBLIC/Merchandising/Merchant_Analytics/Attributes/Sears%20Soft%20Home%20Attributes/TEMPLATES/TEMPLATE_BATH_Sears.xls?2A4A8C8A" TargetMode="External"/><Relationship Id="rId1" Type="http://schemas.openxmlformats.org/officeDocument/2006/relationships/externalLinkPath" Target="file:///\\2A4A8C8A\TEMPLATE_BATH_Sear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ocuments/BATH&#24320;&#21457;/ALDI/Sent%20to%20Amy%20on%20Dec%2011th%20-%20ALDI%20-%20US%202Pk%20Microfiber%20Kitchen%20Towels%20-%20Xmas%20(Sammi)/192.168.20.8/Star/Documents%20and%20Settings/sunzhijuan/Local%20Settings/Temporary%20Internet%20Files/OLK1/Documents%20and%20Settings/merry.sheng/Desktop/TARGET/FORMS/TARGET%20quote%20sheet%20format.XLS?7DD06AD7" TargetMode="External"/><Relationship Id="rId1" Type="http://schemas.openxmlformats.org/officeDocument/2006/relationships/externalLinkPath" Target="file:///\\7DD06AD7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rijansrivastava\AppData\Local\Temp\notesFFF692\https:\star.target.com\Michelle\Seating%2007.04\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Local%20Settings/Temporary%20Internet%20Files/OLK21/JLA%20-%20NEW%20SMART%20DRY%20TOWEL%20OCTOBER%20DELIVER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ldh/Marketing/DOCUME~1/DINESH~1/LOCALS~1/Temp/notesFFF692/Canopy_Wk08_IDPT_w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esktop/New%20Items%20Proposal/ALDI%20-%20Geometery%20Towels%20(YOGA%20&amp;%20BEACH)%20-%20Sammi/PM/Nas_ldh/Marketing/Documents%20and%20Settings/z045424/Desktop/Forms/PCB%20Softgoods%206%206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mmi/Documents/BATH&#24320;&#21457;/ALDI/Sent%20to%20Amy%20on%20Dec%2011th%20-%20ALDI%20-%20US%202Pk%20Microfiber%20Kitchen%20Towels%20-%20Xmas%20(Sammi)/192.168.20.8/Star/TEMPLATE/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https://jlahome1-my.sharepoint.com/Users/sammi/Desktop/New%20Items%20Proposal/ALDI%20-%20Geometery%20Towels%20(YOGA%20&amp;%20BEACH)%20-%20Sammi/PM/ttcfile11/merchcommon/Merchandise%20Operations/Negotiations%20Team%20Folder/03%20Hardlines%20B/03%20Domestics/D60/2009/S10%20Negotiations/Shabby/3.%20Models/D60%20Shabby%20MCM-start.xls?6FB54362" TargetMode="External"/><Relationship Id="rId1" Type="http://schemas.openxmlformats.org/officeDocument/2006/relationships/externalLinkPath" Target="file:///\\6FB54362\D60%20Shabby%20MCM-st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1BPB"/>
      <sheetName val="720BPB _N_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f group head"/>
      <sheetName val="other data"/>
      <sheetName val="vendor inf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InfoPage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  <sheetName val="other data"/>
      <sheetName val="comments"/>
      <sheetName val="hangers"/>
      <sheetName val="ticke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5BBB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rojected 2006 VS. 200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WK 2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6BWM"/>
      <sheetName val="878BBB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  <sheetName val="Archive_fcst"/>
      <sheetName val="ItemIDC_BI"/>
      <sheetName val="M_fcst"/>
      <sheetName val="SQL_dat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QUE ATTR 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comments"/>
      <sheetName val="hangers"/>
      <sheetName val="ticket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chive_fcst"/>
      <sheetName val="ItemIDC_BI"/>
      <sheetName val="M_fcst"/>
      <sheetName val="SQL_dat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 TABLE"/>
      <sheetName val="COMMON ATTR"/>
      <sheetName val="RN_Item Disposi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Dow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  <sheetName val="021BPB"/>
      <sheetName val="720BPB _N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  <sheetName val="866BWM"/>
      <sheetName val="878BBB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 Calc"/>
      <sheetName val="FCA Calc"/>
      <sheetName val="Import Calc"/>
    </sheetNames>
    <sheetDataSet>
      <sheetData sheetId="0" refreshError="1"/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6"/>
  <sheetViews>
    <sheetView tabSelected="1" zoomScale="68" zoomScaleNormal="68" workbookViewId="0">
      <selection activeCell="F3" sqref="F3"/>
    </sheetView>
  </sheetViews>
  <sheetFormatPr defaultColWidth="9.140625" defaultRowHeight="15"/>
  <cols>
    <col min="1" max="1" width="10.140625" style="4" customWidth="1"/>
    <col min="2" max="2" width="32" style="1" customWidth="1"/>
    <col min="3" max="3" width="8.42578125" style="1" customWidth="1"/>
    <col min="4" max="4" width="12.85546875" style="1" customWidth="1"/>
    <col min="5" max="5" width="9.140625" style="1" customWidth="1"/>
    <col min="6" max="6" width="11.28515625" style="1" customWidth="1"/>
    <col min="7" max="7" width="11.7109375" style="1" customWidth="1"/>
    <col min="8" max="8" width="14.7109375" style="1" customWidth="1"/>
    <col min="9" max="9" width="13.7109375" style="1" customWidth="1"/>
    <col min="10" max="10" width="43.140625" style="1" customWidth="1"/>
    <col min="11" max="11" width="17.85546875" style="5" customWidth="1"/>
    <col min="12" max="12" width="11.42578125" style="1" customWidth="1"/>
    <col min="13" max="13" width="14.5703125" style="1" customWidth="1"/>
    <col min="14" max="14" width="8.28515625" style="1" customWidth="1"/>
    <col min="15" max="15" width="10.5703125" style="1" customWidth="1"/>
    <col min="16" max="16" width="12.7109375" style="1" customWidth="1"/>
    <col min="17" max="17" width="20.5703125" style="1" customWidth="1"/>
    <col min="18" max="18" width="23.7109375" style="1" customWidth="1"/>
    <col min="19" max="19" width="8.85546875" style="1" customWidth="1"/>
    <col min="20" max="20" width="8.5703125" style="6" customWidth="1"/>
    <col min="21" max="21" width="11.28515625" style="6" customWidth="1"/>
    <col min="22" max="23" width="9.42578125" style="1" customWidth="1"/>
    <col min="24" max="24" width="8.140625" style="7" customWidth="1"/>
    <col min="25" max="25" width="8.7109375" style="7" customWidth="1"/>
    <col min="26" max="26" width="8.5703125" style="7" customWidth="1"/>
    <col min="27" max="27" width="8.140625" style="7" customWidth="1"/>
    <col min="28" max="28" width="8.7109375" style="7" customWidth="1"/>
    <col min="29" max="29" width="7.140625" style="7" customWidth="1"/>
    <col min="30" max="30" width="9" style="8" customWidth="1"/>
    <col min="31" max="31" width="6.28515625" style="9" customWidth="1"/>
    <col min="32" max="32" width="10" style="10" customWidth="1"/>
    <col min="33" max="33" width="10" style="8" customWidth="1"/>
    <col min="34" max="34" width="9.85546875" style="9" customWidth="1"/>
    <col min="35" max="35" width="11.5703125" style="1" customWidth="1"/>
    <col min="36" max="36" width="8.85546875" style="6" customWidth="1"/>
    <col min="37" max="37" width="18" style="1" customWidth="1"/>
    <col min="38" max="38" width="10.85546875" style="11" customWidth="1"/>
    <col min="39" max="39" width="9" style="6" customWidth="1"/>
    <col min="40" max="40" width="8.42578125" style="6" customWidth="1"/>
    <col min="41" max="41" width="8.140625" style="11" customWidth="1"/>
    <col min="42" max="42" width="9.28515625" style="6" customWidth="1"/>
    <col min="43" max="43" width="8.140625" style="11" customWidth="1"/>
    <col min="44" max="44" width="9.28515625" style="6" customWidth="1"/>
    <col min="45" max="45" width="8.140625" style="11" customWidth="1"/>
    <col min="46" max="47" width="9.28515625" style="6" customWidth="1"/>
    <col min="48" max="48" width="11.5703125" style="11" customWidth="1"/>
    <col min="49" max="49" width="10.85546875" style="6" customWidth="1"/>
    <col min="50" max="50" width="9.28515625" style="6" customWidth="1"/>
    <col min="51" max="51" width="11.5703125" style="11" customWidth="1"/>
    <col min="52" max="52" width="10.85546875" style="6" customWidth="1"/>
    <col min="53" max="53" width="9.28515625" style="6" customWidth="1"/>
    <col min="54" max="54" width="11.5703125" style="11" customWidth="1"/>
    <col min="55" max="55" width="10.85546875" style="6" customWidth="1"/>
    <col min="56" max="56" width="8.7109375" style="6" customWidth="1"/>
    <col min="57" max="57" width="11.28515625" style="6" customWidth="1"/>
    <col min="58" max="59" width="12.5703125" style="6" customWidth="1"/>
    <col min="60" max="60" width="12.140625" style="6" customWidth="1"/>
    <col min="61" max="61" width="9.42578125" style="1" customWidth="1"/>
    <col min="62" max="62" width="9.140625" style="1" customWidth="1"/>
    <col min="63" max="63" width="12.5703125" style="1" customWidth="1"/>
    <col min="64" max="64" width="10.140625" style="6" customWidth="1"/>
    <col min="65" max="65" width="14.140625" style="1" customWidth="1"/>
    <col min="66" max="66" width="9.140625" style="8"/>
    <col min="67" max="67" width="14.85546875" style="1" customWidth="1"/>
    <col min="68" max="69" width="14.28515625" style="6" customWidth="1"/>
    <col min="70" max="70" width="9.140625" style="1"/>
    <col min="71" max="71" width="19.7109375" style="1" customWidth="1"/>
    <col min="72" max="72" width="11.140625" style="1" customWidth="1"/>
    <col min="73" max="74" width="9.140625" style="1"/>
    <col min="75" max="75" width="28.42578125" style="1" customWidth="1"/>
    <col min="76" max="16384" width="9.140625" style="1"/>
  </cols>
  <sheetData>
    <row r="1" spans="1:76" ht="68.099999999999994" customHeight="1">
      <c r="A1" s="12" t="s">
        <v>3</v>
      </c>
      <c r="B1" s="12" t="s">
        <v>4</v>
      </c>
      <c r="C1" s="13" t="s">
        <v>5</v>
      </c>
      <c r="D1" s="14" t="s">
        <v>0</v>
      </c>
      <c r="E1" s="14" t="s">
        <v>2</v>
      </c>
      <c r="F1" s="15" t="s">
        <v>6</v>
      </c>
      <c r="G1" s="13" t="s">
        <v>7</v>
      </c>
      <c r="H1" s="16" t="s">
        <v>8</v>
      </c>
      <c r="I1" s="17" t="s">
        <v>9</v>
      </c>
      <c r="J1" s="16" t="s">
        <v>10</v>
      </c>
      <c r="K1" s="17" t="s">
        <v>11</v>
      </c>
      <c r="L1" s="16" t="s">
        <v>12</v>
      </c>
      <c r="M1" s="16" t="s">
        <v>13</v>
      </c>
      <c r="N1" s="13" t="s">
        <v>14</v>
      </c>
      <c r="O1" s="13" t="s">
        <v>15</v>
      </c>
      <c r="P1" s="13" t="s">
        <v>16</v>
      </c>
      <c r="Q1" s="13" t="s">
        <v>17</v>
      </c>
      <c r="R1" s="13" t="s">
        <v>18</v>
      </c>
      <c r="S1" s="17" t="s">
        <v>19</v>
      </c>
      <c r="T1" s="18" t="s">
        <v>20</v>
      </c>
      <c r="U1" s="19" t="s">
        <v>21</v>
      </c>
      <c r="V1" s="20" t="s">
        <v>22</v>
      </c>
      <c r="W1" s="12" t="s">
        <v>23</v>
      </c>
      <c r="X1" s="21" t="s">
        <v>24</v>
      </c>
      <c r="Y1" s="21" t="s">
        <v>25</v>
      </c>
      <c r="Z1" s="21" t="s">
        <v>26</v>
      </c>
      <c r="AA1" s="21" t="s">
        <v>27</v>
      </c>
      <c r="AB1" s="21" t="s">
        <v>28</v>
      </c>
      <c r="AC1" s="21" t="s">
        <v>29</v>
      </c>
      <c r="AD1" s="22" t="s">
        <v>30</v>
      </c>
      <c r="AE1" s="23" t="s">
        <v>31</v>
      </c>
      <c r="AF1" s="24" t="s">
        <v>32</v>
      </c>
      <c r="AG1" s="25" t="s">
        <v>33</v>
      </c>
      <c r="AH1" s="26" t="s">
        <v>34</v>
      </c>
      <c r="AI1" s="12" t="s">
        <v>35</v>
      </c>
      <c r="AJ1" s="27" t="s">
        <v>36</v>
      </c>
      <c r="AK1" s="12" t="s">
        <v>37</v>
      </c>
      <c r="AL1" s="28" t="s">
        <v>38</v>
      </c>
      <c r="AM1" s="29" t="s">
        <v>39</v>
      </c>
      <c r="AN1" s="27" t="s">
        <v>40</v>
      </c>
      <c r="AO1" s="28" t="s">
        <v>41</v>
      </c>
      <c r="AP1" s="27" t="s">
        <v>42</v>
      </c>
      <c r="AQ1" s="28" t="s">
        <v>43</v>
      </c>
      <c r="AR1" s="27" t="s">
        <v>44</v>
      </c>
      <c r="AS1" s="28" t="s">
        <v>45</v>
      </c>
      <c r="AT1" s="27" t="s">
        <v>46</v>
      </c>
      <c r="AU1" s="30" t="s">
        <v>47</v>
      </c>
      <c r="AV1" s="28" t="s">
        <v>48</v>
      </c>
      <c r="AW1" s="27" t="s">
        <v>49</v>
      </c>
      <c r="AX1" s="30" t="s">
        <v>50</v>
      </c>
      <c r="AY1" s="28" t="s">
        <v>51</v>
      </c>
      <c r="AZ1" s="27" t="s">
        <v>52</v>
      </c>
      <c r="BA1" s="30" t="s">
        <v>53</v>
      </c>
      <c r="BB1" s="28" t="s">
        <v>54</v>
      </c>
      <c r="BC1" s="27" t="s">
        <v>55</v>
      </c>
      <c r="BD1" s="27" t="s">
        <v>56</v>
      </c>
      <c r="BE1" s="31" t="s">
        <v>57</v>
      </c>
      <c r="BF1" s="32" t="s">
        <v>58</v>
      </c>
      <c r="BG1" s="33" t="s">
        <v>59</v>
      </c>
      <c r="BH1" s="32" t="s">
        <v>60</v>
      </c>
      <c r="BI1" s="34" t="s">
        <v>61</v>
      </c>
      <c r="BJ1" s="32" t="s">
        <v>62</v>
      </c>
      <c r="BK1" s="32" t="s">
        <v>63</v>
      </c>
      <c r="BL1" s="35" t="s">
        <v>64</v>
      </c>
      <c r="BM1" s="12" t="s">
        <v>65</v>
      </c>
      <c r="BN1" s="22" t="s">
        <v>66</v>
      </c>
      <c r="BO1" s="27" t="s">
        <v>67</v>
      </c>
      <c r="BP1" s="27" t="s">
        <v>68</v>
      </c>
      <c r="BQ1" s="27" t="s">
        <v>69</v>
      </c>
      <c r="BR1" s="36" t="s">
        <v>70</v>
      </c>
      <c r="BS1" s="36" t="s">
        <v>71</v>
      </c>
      <c r="BT1" s="36" t="s">
        <v>72</v>
      </c>
      <c r="BU1" s="36" t="s">
        <v>73</v>
      </c>
      <c r="BV1" s="37"/>
      <c r="BW1" s="37"/>
      <c r="BX1" s="38"/>
    </row>
    <row r="2" spans="1:76" s="49" customFormat="1" ht="136.5" customHeight="1">
      <c r="A2" s="52">
        <v>1</v>
      </c>
      <c r="B2" s="52"/>
      <c r="C2" s="52"/>
      <c r="D2" s="66" t="s">
        <v>91</v>
      </c>
      <c r="E2" s="52"/>
      <c r="F2" s="53" t="s">
        <v>74</v>
      </c>
      <c r="G2" s="43" t="s">
        <v>87</v>
      </c>
      <c r="H2" s="44" t="s">
        <v>75</v>
      </c>
      <c r="I2" s="53" t="s">
        <v>76</v>
      </c>
      <c r="J2" s="39" t="s">
        <v>93</v>
      </c>
      <c r="K2" s="40" t="s">
        <v>77</v>
      </c>
      <c r="L2" s="41" t="s">
        <v>78</v>
      </c>
      <c r="M2" s="2" t="s">
        <v>92</v>
      </c>
      <c r="N2" s="52"/>
      <c r="O2" s="52">
        <v>751222</v>
      </c>
      <c r="P2" s="53">
        <v>751222</v>
      </c>
      <c r="Q2" s="95" t="s">
        <v>103</v>
      </c>
      <c r="R2" s="48" t="s">
        <v>97</v>
      </c>
      <c r="S2" s="67" t="s">
        <v>79</v>
      </c>
      <c r="T2" s="54">
        <v>1.2</v>
      </c>
      <c r="U2" s="45">
        <v>1.2</v>
      </c>
      <c r="V2" s="52" t="s">
        <v>80</v>
      </c>
      <c r="W2" s="46" t="s">
        <v>81</v>
      </c>
      <c r="X2" s="90">
        <v>15</v>
      </c>
      <c r="Y2" s="90">
        <v>30.5</v>
      </c>
      <c r="Z2" s="90">
        <v>29</v>
      </c>
      <c r="AA2" s="91">
        <f>X2+1</f>
        <v>16</v>
      </c>
      <c r="AB2" s="91">
        <f t="shared" ref="AB2:AC2" si="0">Y2+1</f>
        <v>31.5</v>
      </c>
      <c r="AC2" s="91">
        <f t="shared" si="0"/>
        <v>30</v>
      </c>
      <c r="AD2" s="55">
        <v>2</v>
      </c>
      <c r="AE2" s="92">
        <v>16</v>
      </c>
      <c r="AF2" s="56">
        <f>IF(AA2="","",AA2*AB2*AC2/1000000)</f>
        <v>1.4999999999999999E-2</v>
      </c>
      <c r="AG2" s="55">
        <v>63</v>
      </c>
      <c r="AH2" s="57">
        <f>IF(AE2="","",AG2/AF2*AE2)</f>
        <v>67200</v>
      </c>
      <c r="AI2" s="51">
        <v>3000</v>
      </c>
      <c r="AJ2" s="58">
        <f>IF(ISERROR(AI2/AH2),"",AI2/AH2)</f>
        <v>0.04</v>
      </c>
      <c r="AK2" s="59" t="s">
        <v>82</v>
      </c>
      <c r="AL2" s="60">
        <f>9.9%+15%</f>
        <v>0.249</v>
      </c>
      <c r="AM2" s="58">
        <f>IF(ISERROR(BG2*AL2),"",BG2*AL2)</f>
        <v>0.35</v>
      </c>
      <c r="AN2" s="58">
        <f>IF(ISERROR(U2+AJ2+AM2),"",U2+AJ2+AM2)</f>
        <v>1.59</v>
      </c>
      <c r="AO2" s="61">
        <v>0</v>
      </c>
      <c r="AP2" s="58">
        <f t="shared" ref="AP2" si="1">IF(ISERROR(BG2*AO2),"",BG2*AO2)</f>
        <v>0</v>
      </c>
      <c r="AQ2" s="61">
        <v>0</v>
      </c>
      <c r="AR2" s="58">
        <f>IF(ISERROR(BG2*AQ2),"",BG2*AQ2)</f>
        <v>0</v>
      </c>
      <c r="AS2" s="61">
        <v>0</v>
      </c>
      <c r="AT2" s="58">
        <f>IF(ISERROR(BG2*AS2),"",BG2*AS2)</f>
        <v>0</v>
      </c>
      <c r="AU2" s="62"/>
      <c r="AV2" s="61">
        <v>0</v>
      </c>
      <c r="AW2" s="58">
        <f>IF(ISERROR(BG2*AV2),"",BG2*AV2)</f>
        <v>0</v>
      </c>
      <c r="AX2" s="62"/>
      <c r="AY2" s="61">
        <v>0</v>
      </c>
      <c r="AZ2" s="58">
        <f>IF(ISERROR(BG2*AY2),"",BG2*AY2)</f>
        <v>0</v>
      </c>
      <c r="BA2" s="62"/>
      <c r="BB2" s="61">
        <v>0</v>
      </c>
      <c r="BC2" s="58">
        <f>IF(ISERROR(BG2*BB2),"",BG2*BB2)</f>
        <v>0</v>
      </c>
      <c r="BD2" s="58">
        <f>IF(ISERROR(AP2++AR2+AT2+AW2+AZ2+BC2),"",AP2++AR2+AT2+AW2+AZ2+BC2)</f>
        <v>0</v>
      </c>
      <c r="BE2" s="58">
        <f>IF(ISERROR(U2+BD2),"",U2+BD2)</f>
        <v>1.2</v>
      </c>
      <c r="BF2" s="63">
        <f t="shared" ref="BF2" si="2">IF(ISERROR((BG2-BE2)/BG2),"",(BG2-BE2)/BG2)</f>
        <v>0.1429</v>
      </c>
      <c r="BG2" s="47">
        <v>1.4</v>
      </c>
      <c r="BH2" s="58">
        <f>IF(ISERROR(AJ2+AM2+BG2),"",AJ2+AM2+BG2)</f>
        <v>1.79</v>
      </c>
      <c r="BI2" s="62">
        <v>3.99</v>
      </c>
      <c r="BJ2" s="63">
        <f>IF(ISERROR((BI2-BG2)/BI2),"",(BI2-BG2)/BI2)</f>
        <v>0.64910000000000001</v>
      </c>
      <c r="BK2" s="63">
        <f>IF(ISERROR((BI2-BH2)/BI2),"",(BI2-BH2)/BI2)</f>
        <v>0.5514</v>
      </c>
      <c r="BL2" s="64">
        <v>1.4</v>
      </c>
      <c r="BM2" s="51">
        <v>100000</v>
      </c>
      <c r="BN2" s="55">
        <f>4/16</f>
        <v>0.25</v>
      </c>
      <c r="BO2" s="51">
        <f>BN2*BM2</f>
        <v>25000</v>
      </c>
      <c r="BP2" s="58">
        <f>IF(ISERROR(BE2*BO2),"",BE2*BO2)</f>
        <v>30000</v>
      </c>
      <c r="BQ2" s="58">
        <f>IF(ISERROR(BG2*BO2),"",BG2*BO2)</f>
        <v>35000</v>
      </c>
      <c r="BR2" s="65" t="s">
        <v>83</v>
      </c>
      <c r="BS2" s="52" t="s">
        <v>84</v>
      </c>
      <c r="BT2" s="52" t="s">
        <v>1</v>
      </c>
      <c r="BU2" s="52"/>
      <c r="BV2" s="52" t="s">
        <v>85</v>
      </c>
      <c r="BW2" s="3" t="s">
        <v>86</v>
      </c>
      <c r="BX2" s="50"/>
    </row>
    <row r="3" spans="1:76" s="49" customFormat="1" ht="136.5" customHeight="1">
      <c r="A3" s="52">
        <v>2</v>
      </c>
      <c r="B3" s="52"/>
      <c r="C3" s="52"/>
      <c r="D3" s="66" t="s">
        <v>91</v>
      </c>
      <c r="E3" s="52"/>
      <c r="F3" s="53" t="s">
        <v>74</v>
      </c>
      <c r="G3" s="43" t="s">
        <v>88</v>
      </c>
      <c r="H3" s="44" t="s">
        <v>75</v>
      </c>
      <c r="I3" s="53" t="s">
        <v>76</v>
      </c>
      <c r="J3" s="39" t="s">
        <v>93</v>
      </c>
      <c r="K3" s="40" t="s">
        <v>77</v>
      </c>
      <c r="L3" s="41" t="s">
        <v>78</v>
      </c>
      <c r="M3" s="2" t="s">
        <v>92</v>
      </c>
      <c r="N3" s="52"/>
      <c r="O3" s="52">
        <v>751222</v>
      </c>
      <c r="P3" s="53">
        <v>751222</v>
      </c>
      <c r="Q3" s="95" t="s">
        <v>104</v>
      </c>
      <c r="R3" s="48" t="s">
        <v>98</v>
      </c>
      <c r="S3" s="67" t="s">
        <v>79</v>
      </c>
      <c r="T3" s="54">
        <v>1.2</v>
      </c>
      <c r="U3" s="45">
        <v>1.2</v>
      </c>
      <c r="V3" s="52" t="s">
        <v>80</v>
      </c>
      <c r="W3" s="46" t="s">
        <v>81</v>
      </c>
      <c r="X3" s="90">
        <v>15</v>
      </c>
      <c r="Y3" s="90">
        <v>30.5</v>
      </c>
      <c r="Z3" s="90">
        <v>29</v>
      </c>
      <c r="AA3" s="91">
        <f>X3+1</f>
        <v>16</v>
      </c>
      <c r="AB3" s="91">
        <f t="shared" ref="AB3:AB6" si="3">Y3+1</f>
        <v>31.5</v>
      </c>
      <c r="AC3" s="91">
        <f t="shared" ref="AC3:AC6" si="4">Z3+1</f>
        <v>30</v>
      </c>
      <c r="AD3" s="55">
        <v>2</v>
      </c>
      <c r="AE3" s="92">
        <v>16</v>
      </c>
      <c r="AF3" s="56">
        <f>AF2</f>
        <v>1.4999999999999999E-2</v>
      </c>
      <c r="AG3" s="55">
        <v>63</v>
      </c>
      <c r="AH3" s="57">
        <f>AH2</f>
        <v>67200</v>
      </c>
      <c r="AI3" s="51">
        <v>3000</v>
      </c>
      <c r="AJ3" s="58">
        <f>AJ2</f>
        <v>0.04</v>
      </c>
      <c r="AK3" s="59" t="s">
        <v>82</v>
      </c>
      <c r="AL3" s="60">
        <f t="shared" ref="AL3:AL6" si="5">9.9%+15%</f>
        <v>0.249</v>
      </c>
      <c r="AM3" s="58">
        <f>IF(ISERROR(BG3*AL3),"",BG3*AL3)</f>
        <v>0.35</v>
      </c>
      <c r="AN3" s="58">
        <f>IF(ISERROR(U3+AJ3+AM3),"",U3+AJ3+AM3)</f>
        <v>1.59</v>
      </c>
      <c r="AO3" s="61">
        <v>0</v>
      </c>
      <c r="AP3" s="58">
        <f t="shared" ref="AP3" si="6">IF(ISERROR(BG3*AO3),"",BG3*AO3)</f>
        <v>0</v>
      </c>
      <c r="AQ3" s="61">
        <v>0</v>
      </c>
      <c r="AR3" s="58">
        <f>IF(ISERROR(BG3*AQ3),"",BG3*AQ3)</f>
        <v>0</v>
      </c>
      <c r="AS3" s="61">
        <v>0</v>
      </c>
      <c r="AT3" s="58">
        <f>IF(ISERROR(BG3*AS3),"",BG3*AS3)</f>
        <v>0</v>
      </c>
      <c r="AU3" s="62"/>
      <c r="AV3" s="61">
        <v>0</v>
      </c>
      <c r="AW3" s="58">
        <f>IF(ISERROR(BG3*AV3),"",BG3*AV3)</f>
        <v>0</v>
      </c>
      <c r="AX3" s="62"/>
      <c r="AY3" s="61">
        <v>0</v>
      </c>
      <c r="AZ3" s="58">
        <f>IF(ISERROR(BG3*AY3),"",BG3*AY3)</f>
        <v>0</v>
      </c>
      <c r="BA3" s="62"/>
      <c r="BB3" s="61">
        <v>0</v>
      </c>
      <c r="BC3" s="58">
        <f>IF(ISERROR(BG3*BB3),"",BG3*BB3)</f>
        <v>0</v>
      </c>
      <c r="BD3" s="58">
        <f>IF(ISERROR(AP3++AR3+AT3+AW3+AZ3+BC3),"",AP3++AR3+AT3+AW3+AZ3+BC3)</f>
        <v>0</v>
      </c>
      <c r="BE3" s="58">
        <f>IF(ISERROR(U3+BD3),"",U3+BD3)</f>
        <v>1.2</v>
      </c>
      <c r="BF3" s="63">
        <f t="shared" ref="BF3:BF5" si="7">IF(ISERROR((BG3-BE3)/BG3),"",(BG3-BE3)/BG3)</f>
        <v>0.1429</v>
      </c>
      <c r="BG3" s="47">
        <v>1.4</v>
      </c>
      <c r="BH3" s="58">
        <f>IF(ISERROR(AJ3+AM3+BG3),"",AJ3+AM3+BG3)</f>
        <v>1.79</v>
      </c>
      <c r="BI3" s="62">
        <v>3.99</v>
      </c>
      <c r="BJ3" s="63">
        <f>IF(ISERROR((BI3-BG3)/BI3),"",(BI3-BG3)/BI3)</f>
        <v>0.64910000000000001</v>
      </c>
      <c r="BK3" s="63">
        <f>IF(ISERROR((BI3-BH3)/BI3),"",(BI3-BH3)/BI3)</f>
        <v>0.5514</v>
      </c>
      <c r="BL3" s="64">
        <v>1.4</v>
      </c>
      <c r="BM3" s="51">
        <v>100000</v>
      </c>
      <c r="BN3" s="55">
        <f>4/16</f>
        <v>0.25</v>
      </c>
      <c r="BO3" s="51">
        <f t="shared" ref="BO3:BO5" si="8">BN3*BM3</f>
        <v>25000</v>
      </c>
      <c r="BP3" s="58">
        <f>IF(ISERROR(BE3*BO3),"",BE3*BO3)</f>
        <v>30000</v>
      </c>
      <c r="BQ3" s="58">
        <f>IF(ISERROR(BG3*BO3),"",BG3*BO3)</f>
        <v>35000</v>
      </c>
      <c r="BR3" s="65" t="s">
        <v>83</v>
      </c>
      <c r="BS3" s="52" t="s">
        <v>84</v>
      </c>
      <c r="BT3" s="52" t="s">
        <v>1</v>
      </c>
      <c r="BU3" s="52"/>
      <c r="BV3" s="52" t="s">
        <v>85</v>
      </c>
      <c r="BW3" s="3" t="s">
        <v>86</v>
      </c>
      <c r="BX3" s="50"/>
    </row>
    <row r="4" spans="1:76" s="68" customFormat="1" ht="141" customHeight="1">
      <c r="A4" s="52">
        <v>3</v>
      </c>
      <c r="B4" s="52"/>
      <c r="C4" s="52"/>
      <c r="D4" s="66" t="s">
        <v>91</v>
      </c>
      <c r="E4" s="52"/>
      <c r="F4" s="53" t="s">
        <v>74</v>
      </c>
      <c r="G4" s="43" t="s">
        <v>89</v>
      </c>
      <c r="H4" s="44" t="s">
        <v>75</v>
      </c>
      <c r="I4" s="53" t="s">
        <v>76</v>
      </c>
      <c r="J4" s="39" t="s">
        <v>93</v>
      </c>
      <c r="K4" s="40" t="s">
        <v>77</v>
      </c>
      <c r="L4" s="42" t="s">
        <v>78</v>
      </c>
      <c r="M4" s="2" t="s">
        <v>92</v>
      </c>
      <c r="N4" s="52"/>
      <c r="O4" s="52">
        <v>751222</v>
      </c>
      <c r="P4" s="53">
        <v>751222</v>
      </c>
      <c r="Q4" s="95" t="s">
        <v>105</v>
      </c>
      <c r="R4" s="48" t="s">
        <v>99</v>
      </c>
      <c r="S4" s="67" t="s">
        <v>79</v>
      </c>
      <c r="T4" s="54">
        <v>1.2</v>
      </c>
      <c r="U4" s="45">
        <v>1.2</v>
      </c>
      <c r="V4" s="52" t="s">
        <v>80</v>
      </c>
      <c r="W4" s="46" t="s">
        <v>81</v>
      </c>
      <c r="X4" s="90">
        <v>15</v>
      </c>
      <c r="Y4" s="90">
        <v>30.5</v>
      </c>
      <c r="Z4" s="90">
        <v>29</v>
      </c>
      <c r="AA4" s="91">
        <f>X4+1</f>
        <v>16</v>
      </c>
      <c r="AB4" s="91">
        <f t="shared" si="3"/>
        <v>31.5</v>
      </c>
      <c r="AC4" s="91">
        <f t="shared" si="4"/>
        <v>30</v>
      </c>
      <c r="AD4" s="55">
        <v>2</v>
      </c>
      <c r="AE4" s="92">
        <v>16</v>
      </c>
      <c r="AF4" s="56">
        <f>AF2</f>
        <v>1.4999999999999999E-2</v>
      </c>
      <c r="AG4" s="55">
        <v>63</v>
      </c>
      <c r="AH4" s="57">
        <v>53053</v>
      </c>
      <c r="AI4" s="51">
        <v>3000</v>
      </c>
      <c r="AJ4" s="58">
        <f>AJ2</f>
        <v>0.04</v>
      </c>
      <c r="AK4" s="59" t="s">
        <v>82</v>
      </c>
      <c r="AL4" s="60">
        <f t="shared" si="5"/>
        <v>0.249</v>
      </c>
      <c r="AM4" s="58">
        <f>AM2</f>
        <v>0.35</v>
      </c>
      <c r="AN4" s="58">
        <f>AN2</f>
        <v>1.59</v>
      </c>
      <c r="AO4" s="61">
        <v>0</v>
      </c>
      <c r="AP4" s="58">
        <v>0</v>
      </c>
      <c r="AQ4" s="61">
        <v>0</v>
      </c>
      <c r="AR4" s="58">
        <v>0</v>
      </c>
      <c r="AS4" s="61">
        <v>0</v>
      </c>
      <c r="AT4" s="58">
        <v>0</v>
      </c>
      <c r="AU4" s="62"/>
      <c r="AV4" s="61">
        <v>0</v>
      </c>
      <c r="AW4" s="58">
        <v>0</v>
      </c>
      <c r="AX4" s="62"/>
      <c r="AY4" s="61">
        <v>0</v>
      </c>
      <c r="AZ4" s="58">
        <v>0</v>
      </c>
      <c r="BA4" s="62"/>
      <c r="BB4" s="61">
        <v>0</v>
      </c>
      <c r="BC4" s="58">
        <v>0</v>
      </c>
      <c r="BD4" s="58">
        <v>0</v>
      </c>
      <c r="BE4" s="58">
        <f t="shared" ref="BE4:BE5" si="9">IF(ISERROR(U4+BD4),"",U4+BD4)</f>
        <v>1.2</v>
      </c>
      <c r="BF4" s="63">
        <f t="shared" si="7"/>
        <v>0.1429</v>
      </c>
      <c r="BG4" s="47">
        <v>1.4</v>
      </c>
      <c r="BH4" s="58">
        <f>IF(ISERROR(AJ4+AM4+BG4),"",AJ4+AM4+BG4)</f>
        <v>1.79</v>
      </c>
      <c r="BI4" s="62">
        <v>3.99</v>
      </c>
      <c r="BJ4" s="63">
        <v>0.64910000000000001</v>
      </c>
      <c r="BK4" s="63">
        <v>0.50629999999999997</v>
      </c>
      <c r="BL4" s="64">
        <v>1.4</v>
      </c>
      <c r="BM4" s="51">
        <v>100000</v>
      </c>
      <c r="BN4" s="55">
        <v>0.25</v>
      </c>
      <c r="BO4" s="51">
        <f t="shared" si="8"/>
        <v>25000</v>
      </c>
      <c r="BP4" s="58">
        <f t="shared" ref="BP4" si="10">IF(ISERROR(BE4*BO4),"",BE4*BO4)</f>
        <v>30000</v>
      </c>
      <c r="BQ4" s="58">
        <f t="shared" ref="BQ4:BQ5" si="11">IF(ISERROR(BG4*BO4),"",BG4*BO4)</f>
        <v>35000</v>
      </c>
      <c r="BR4" s="65" t="s">
        <v>83</v>
      </c>
      <c r="BS4" s="52" t="s">
        <v>84</v>
      </c>
      <c r="BT4" s="52" t="s">
        <v>1</v>
      </c>
      <c r="BU4" s="52"/>
      <c r="BV4" s="52" t="s">
        <v>85</v>
      </c>
      <c r="BW4" s="3" t="s">
        <v>86</v>
      </c>
      <c r="BX4" s="50"/>
    </row>
    <row r="5" spans="1:76" s="68" customFormat="1" ht="143.44999999999999" customHeight="1">
      <c r="A5" s="52">
        <v>4</v>
      </c>
      <c r="B5" s="52"/>
      <c r="C5" s="52"/>
      <c r="D5" s="66" t="s">
        <v>91</v>
      </c>
      <c r="E5" s="52"/>
      <c r="F5" s="53" t="s">
        <v>74</v>
      </c>
      <c r="G5" s="43" t="s">
        <v>90</v>
      </c>
      <c r="H5" s="44" t="s">
        <v>75</v>
      </c>
      <c r="I5" s="53" t="s">
        <v>76</v>
      </c>
      <c r="J5" s="39" t="s">
        <v>93</v>
      </c>
      <c r="K5" s="40" t="s">
        <v>77</v>
      </c>
      <c r="L5" s="42" t="s">
        <v>78</v>
      </c>
      <c r="M5" s="2" t="s">
        <v>92</v>
      </c>
      <c r="N5" s="52"/>
      <c r="O5" s="52">
        <v>751222</v>
      </c>
      <c r="P5" s="53">
        <v>751222</v>
      </c>
      <c r="Q5" s="95" t="s">
        <v>106</v>
      </c>
      <c r="R5" s="48" t="s">
        <v>100</v>
      </c>
      <c r="S5" s="67" t="s">
        <v>79</v>
      </c>
      <c r="T5" s="54">
        <v>1.2</v>
      </c>
      <c r="U5" s="45">
        <v>1.2</v>
      </c>
      <c r="V5" s="52" t="s">
        <v>80</v>
      </c>
      <c r="W5" s="46" t="s">
        <v>81</v>
      </c>
      <c r="X5" s="90">
        <v>15</v>
      </c>
      <c r="Y5" s="90">
        <v>30.5</v>
      </c>
      <c r="Z5" s="90">
        <v>29</v>
      </c>
      <c r="AA5" s="91">
        <f>X5+1</f>
        <v>16</v>
      </c>
      <c r="AB5" s="91">
        <f t="shared" si="3"/>
        <v>31.5</v>
      </c>
      <c r="AC5" s="91">
        <f t="shared" si="4"/>
        <v>30</v>
      </c>
      <c r="AD5" s="55">
        <v>2</v>
      </c>
      <c r="AE5" s="92">
        <v>16</v>
      </c>
      <c r="AF5" s="56">
        <f>AF2</f>
        <v>1.4999999999999999E-2</v>
      </c>
      <c r="AG5" s="55">
        <v>63</v>
      </c>
      <c r="AH5" s="57">
        <v>53053</v>
      </c>
      <c r="AI5" s="51">
        <v>3000</v>
      </c>
      <c r="AJ5" s="58">
        <f>AJ2</f>
        <v>0.04</v>
      </c>
      <c r="AK5" s="59" t="s">
        <v>82</v>
      </c>
      <c r="AL5" s="60">
        <f t="shared" si="5"/>
        <v>0.249</v>
      </c>
      <c r="AM5" s="58">
        <f>AM2</f>
        <v>0.35</v>
      </c>
      <c r="AN5" s="58">
        <f>AN2</f>
        <v>1.59</v>
      </c>
      <c r="AO5" s="61">
        <v>0</v>
      </c>
      <c r="AP5" s="58">
        <v>0</v>
      </c>
      <c r="AQ5" s="61">
        <v>0</v>
      </c>
      <c r="AR5" s="58">
        <v>0</v>
      </c>
      <c r="AS5" s="61">
        <v>0</v>
      </c>
      <c r="AT5" s="58">
        <v>0</v>
      </c>
      <c r="AU5" s="62"/>
      <c r="AV5" s="61">
        <v>0</v>
      </c>
      <c r="AW5" s="58">
        <v>0</v>
      </c>
      <c r="AX5" s="62"/>
      <c r="AY5" s="61">
        <v>0</v>
      </c>
      <c r="AZ5" s="58">
        <v>0</v>
      </c>
      <c r="BA5" s="62"/>
      <c r="BB5" s="61">
        <v>0</v>
      </c>
      <c r="BC5" s="58">
        <v>0</v>
      </c>
      <c r="BD5" s="58">
        <v>0</v>
      </c>
      <c r="BE5" s="58">
        <f t="shared" si="9"/>
        <v>1.2</v>
      </c>
      <c r="BF5" s="63">
        <f t="shared" si="7"/>
        <v>0.1429</v>
      </c>
      <c r="BG5" s="47">
        <v>1.4</v>
      </c>
      <c r="BH5" s="58">
        <f>IF(ISERROR(AJ5+AM5+BG5),"",AJ5+AM5+BG5)</f>
        <v>1.79</v>
      </c>
      <c r="BI5" s="62">
        <v>3.99</v>
      </c>
      <c r="BJ5" s="63">
        <v>0.64910000000000001</v>
      </c>
      <c r="BK5" s="63">
        <v>0.50629999999999997</v>
      </c>
      <c r="BL5" s="64">
        <v>1.4</v>
      </c>
      <c r="BM5" s="51">
        <v>100000</v>
      </c>
      <c r="BN5" s="55">
        <v>0.25</v>
      </c>
      <c r="BO5" s="51">
        <f t="shared" si="8"/>
        <v>25000</v>
      </c>
      <c r="BP5" s="58">
        <f>IF(ISERROR(BE5*BO5),"",BE5*BO5)</f>
        <v>30000</v>
      </c>
      <c r="BQ5" s="58">
        <f t="shared" si="11"/>
        <v>35000</v>
      </c>
      <c r="BR5" s="65" t="s">
        <v>83</v>
      </c>
      <c r="BS5" s="52" t="s">
        <v>84</v>
      </c>
      <c r="BT5" s="52" t="s">
        <v>1</v>
      </c>
      <c r="BU5" s="52"/>
      <c r="BV5" s="52" t="s">
        <v>85</v>
      </c>
      <c r="BW5" s="3" t="s">
        <v>86</v>
      </c>
      <c r="BX5" s="50"/>
    </row>
    <row r="6" spans="1:76" s="93" customFormat="1" ht="143.44999999999999" customHeight="1">
      <c r="A6" s="43">
        <v>5</v>
      </c>
      <c r="B6" s="43"/>
      <c r="C6" s="43"/>
      <c r="D6" s="43" t="s">
        <v>91</v>
      </c>
      <c r="E6" s="43"/>
      <c r="F6" s="44" t="s">
        <v>74</v>
      </c>
      <c r="G6" s="43"/>
      <c r="H6" s="44" t="s">
        <v>75</v>
      </c>
      <c r="I6" s="44" t="s">
        <v>76</v>
      </c>
      <c r="J6" s="39" t="s">
        <v>94</v>
      </c>
      <c r="K6" s="71" t="s">
        <v>77</v>
      </c>
      <c r="L6" s="72" t="s">
        <v>78</v>
      </c>
      <c r="M6" s="73" t="s">
        <v>96</v>
      </c>
      <c r="N6" s="43"/>
      <c r="O6" s="43">
        <v>751222</v>
      </c>
      <c r="P6" s="44">
        <v>751222</v>
      </c>
      <c r="Q6" s="95" t="s">
        <v>107</v>
      </c>
      <c r="R6" s="74" t="s">
        <v>101</v>
      </c>
      <c r="S6" s="44" t="s">
        <v>102</v>
      </c>
      <c r="T6" s="75"/>
      <c r="U6" s="45">
        <v>19.2</v>
      </c>
      <c r="V6" s="43" t="s">
        <v>80</v>
      </c>
      <c r="W6" s="46" t="s">
        <v>81</v>
      </c>
      <c r="X6" s="69">
        <v>15</v>
      </c>
      <c r="Y6" s="69">
        <v>30.5</v>
      </c>
      <c r="Z6" s="69">
        <v>29</v>
      </c>
      <c r="AA6" s="70">
        <f>X6+1</f>
        <v>16</v>
      </c>
      <c r="AB6" s="70">
        <f t="shared" si="3"/>
        <v>31.5</v>
      </c>
      <c r="AC6" s="70">
        <f t="shared" si="4"/>
        <v>30</v>
      </c>
      <c r="AD6" s="76">
        <v>3.3</v>
      </c>
      <c r="AE6" s="94">
        <v>1</v>
      </c>
      <c r="AF6" s="77">
        <f>AF3</f>
        <v>1.4999999999999999E-2</v>
      </c>
      <c r="AG6" s="76">
        <v>63</v>
      </c>
      <c r="AH6" s="78">
        <v>53053</v>
      </c>
      <c r="AI6" s="79">
        <v>3000</v>
      </c>
      <c r="AJ6" s="80">
        <f>AJ3</f>
        <v>0.04</v>
      </c>
      <c r="AK6" s="81" t="s">
        <v>82</v>
      </c>
      <c r="AL6" s="82">
        <f t="shared" si="5"/>
        <v>0.249</v>
      </c>
      <c r="AM6" s="80">
        <f>AM3</f>
        <v>0.35</v>
      </c>
      <c r="AN6" s="80">
        <f>AN3</f>
        <v>1.59</v>
      </c>
      <c r="AO6" s="83">
        <v>0</v>
      </c>
      <c r="AP6" s="80">
        <v>0</v>
      </c>
      <c r="AQ6" s="83">
        <v>0</v>
      </c>
      <c r="AR6" s="80">
        <v>0</v>
      </c>
      <c r="AS6" s="83">
        <v>0</v>
      </c>
      <c r="AT6" s="80">
        <v>0</v>
      </c>
      <c r="AU6" s="84"/>
      <c r="AV6" s="83">
        <v>0</v>
      </c>
      <c r="AW6" s="80">
        <v>0</v>
      </c>
      <c r="AX6" s="84"/>
      <c r="AY6" s="83">
        <v>0</v>
      </c>
      <c r="AZ6" s="80">
        <v>0</v>
      </c>
      <c r="BA6" s="84"/>
      <c r="BB6" s="83">
        <v>0</v>
      </c>
      <c r="BC6" s="80">
        <v>0</v>
      </c>
      <c r="BD6" s="80">
        <v>0</v>
      </c>
      <c r="BE6" s="80">
        <f t="shared" ref="BE6" si="12">IF(ISERROR(U6+BD6),"",U6+BD6)</f>
        <v>19.2</v>
      </c>
      <c r="BF6" s="85">
        <f t="shared" ref="BF6" si="13">IF(ISERROR((BG6-BE6)/BG6),"",(BG6-BE6)/BG6)</f>
        <v>0.1429</v>
      </c>
      <c r="BG6" s="47">
        <f>BG2*16</f>
        <v>22.4</v>
      </c>
      <c r="BH6" s="80">
        <f>IF(ISERROR(AJ6+AM6+BG6),"",AJ6+AM6+BG6)</f>
        <v>22.79</v>
      </c>
      <c r="BI6" s="84">
        <v>3.99</v>
      </c>
      <c r="BJ6" s="85">
        <v>0.64910000000000001</v>
      </c>
      <c r="BK6" s="85">
        <v>0.50629999999999997</v>
      </c>
      <c r="BL6" s="86">
        <f>BG6</f>
        <v>22.4</v>
      </c>
      <c r="BM6" s="79">
        <v>100000</v>
      </c>
      <c r="BN6" s="76"/>
      <c r="BO6" s="79">
        <f>BM6/16</f>
        <v>6250</v>
      </c>
      <c r="BP6" s="58">
        <f>IF(ISERROR(BE6*BO6),"",BE6*BO6)</f>
        <v>120000</v>
      </c>
      <c r="BQ6" s="58">
        <f>IF(ISERROR(BG6*BO6),"",BG6*BO6)</f>
        <v>140000</v>
      </c>
      <c r="BR6" s="87" t="s">
        <v>83</v>
      </c>
      <c r="BS6" s="43" t="s">
        <v>84</v>
      </c>
      <c r="BT6" s="43" t="s">
        <v>1</v>
      </c>
      <c r="BU6" s="43"/>
      <c r="BV6" s="43" t="s">
        <v>85</v>
      </c>
      <c r="BW6" s="88" t="s">
        <v>95</v>
      </c>
      <c r="BX6" s="89"/>
    </row>
  </sheetData>
  <sheetProtection insertRows="0" deleteRows="0" sort="0"/>
  <protectedRanges>
    <protectedRange sqref="BI4:BI5 AJ2:AJ3 L7:O38 BH2:BH5 BJ2:BK5 AF2:AH3 Q7:BH38 A7:J38 BH6:BK6 BN4:BN6 S2:W6 A2:C6 N2:N6 L2:L6 AM2:BF6 E2:F6 H2:I6 AD6:AJ6 AF4:AJ5" name="Range1"/>
    <protectedRange sqref="X2:AD2 X3:AC6 AD3:AD5" name="Range1_2"/>
    <protectedRange sqref="AI2:AI3" name="Range1_3"/>
    <protectedRange sqref="AK2:AL6" name="Range1_4"/>
    <protectedRange sqref="BI2:BI3" name="Range1_5"/>
    <protectedRange sqref="BN2:BN3" name="Range1_6"/>
    <protectedRange sqref="K7:K79" name="Range1_1"/>
    <protectedRange sqref="BL2:BL74" name="Range1_7"/>
    <protectedRange sqref="P7:P74" name="Range1_8"/>
    <protectedRange sqref="O2:O6 R2:R6" name="Range1_9"/>
    <protectedRange sqref="P2:P6" name="Range1_8_1"/>
    <protectedRange sqref="D2:D6" name="Range1_10"/>
    <protectedRange sqref="G2:G6 M2:M6" name="Range1_7_2"/>
    <protectedRange sqref="J2:J6" name="Range1_8_2"/>
    <protectedRange sqref="K2:K6" name="Range1_1_1"/>
  </protectedRanges>
  <phoneticPr fontId="17" type="noConversion"/>
  <dataValidations count="1">
    <dataValidation type="list" allowBlank="1" showInputMessage="1" showErrorMessage="1" sqref="V2:V6 BS2:BU6 D2:F6" xr:uid="{00000000-0002-0000-0100-000000000000}"/>
  </dataValidations>
  <pageMargins left="0.7" right="0.7" top="0.75" bottom="0.75" header="0.3" footer="0.3"/>
  <pageSetup orientation="portrait" horizontalDpi="1200" verticalDpi="120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Range1_10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8_1" rangeCreator="" othersAccessPermission="edit"/>
    <arrUserId title="Range1_10" rangeCreator="" othersAccessPermission="edit"/>
    <arrUserId title="Range1_7_2" rangeCreator="" othersAccessPermission="edit"/>
    <arrUserId title="Range1_8_2" rangeCreator="" othersAccessPermission="edit"/>
    <arrUserId title="Range1_1_1" rangeCreator="" othersAccessPermission="edit"/>
  </rangeList>
  <rangeList sheetStid="1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2025-03-11T02:28:00Z</dcterms:created>
  <dcterms:modified xsi:type="dcterms:W3CDTF">2026-04-15T08:10:32Z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3EE0498F73C85D9EAE198369726A57BA_42</vt:lpwstr>
  </property>
</Properties>
</file>