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" i="1" l="1"/>
  <c r="AW3" i="1"/>
  <c r="AU3" i="1"/>
  <c r="AX3" i="1" s="1"/>
  <c r="AP3" i="1"/>
  <c r="AM3" i="1"/>
  <c r="AJ3" i="1"/>
  <c r="AH3" i="1"/>
  <c r="AE3" i="1"/>
  <c r="X3" i="1"/>
  <c r="Z3" i="1" s="1"/>
  <c r="AB3" i="1" s="1"/>
  <c r="BB2" i="1"/>
  <c r="AW2" i="1"/>
  <c r="AU2" i="1"/>
  <c r="AK2" i="1" s="1"/>
  <c r="AP2" i="1"/>
  <c r="AM2" i="1"/>
  <c r="AJ2" i="1"/>
  <c r="AH2" i="1"/>
  <c r="AE2" i="1"/>
  <c r="X2" i="1"/>
  <c r="Z2" i="1" s="1"/>
  <c r="AB2" i="1" s="1"/>
  <c r="AX2" i="1" l="1"/>
  <c r="AQ2" i="1"/>
  <c r="AF2" i="1"/>
  <c r="AR2" i="1" s="1"/>
  <c r="BA2" i="1" s="1"/>
  <c r="AF3" i="1"/>
  <c r="AK3" i="1"/>
  <c r="AQ3" i="1" s="1"/>
  <c r="AS2" i="1" l="1"/>
  <c r="AR3" i="1"/>
  <c r="AS3" i="1" s="1"/>
  <c r="BA3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Price])&lt;2.5,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Price w/ Dropship Charge])/[Suggested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$]*[Annual Qty]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Price]*[Annual Qty]</t>
        </r>
      </text>
    </comment>
  </commentList>
</comments>
</file>

<file path=xl/sharedStrings.xml><?xml version="1.0" encoding="utf-8"?>
<sst xmlns="http://schemas.openxmlformats.org/spreadsheetml/2006/main" count="78" uniqueCount="69">
  <si>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</si>
  <si>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</si>
  <si>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</si>
  <si>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</si>
  <si>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</si>
  <si>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</si>
  <si>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</si>
  <si>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</si>
  <si>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</si>
  <si>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Material/Weight</t>
  </si>
  <si>
    <t>Material-Short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</si>
  <si>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</si>
  <si>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</si>
  <si>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</si>
  <si>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</si>
  <si>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</si>
  <si>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</si>
  <si>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</si>
  <si>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</si>
  <si>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</si>
  <si>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</si>
  <si>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</si>
  <si>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</si>
  <si>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</si>
  <si>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</si>
  <si>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</si>
  <si>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</si>
  <si>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</si>
  <si>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</si>
  <si>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</si>
  <si>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</si>
  <si>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</si>
  <si>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</si>
  <si>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</si>
  <si>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</si>
  <si>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</si>
  <si>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</si>
  <si>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</si>
  <si>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</si>
  <si>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</si>
  <si>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</si>
  <si>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</si>
  <si>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</si>
  <si>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</si>
  <si>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</si>
  <si>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</si>
  <si>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</si>
  <si>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</si>
  <si>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MU% on Warehouse Price</t>
  </si>
  <si>
    <t>MU% on Dropship Price</t>
  </si>
  <si>
    <t>Net Weight (g)</t>
  </si>
  <si>
    <t>Annual Qty</t>
  </si>
  <si>
    <t>Total Cost</t>
  </si>
  <si>
    <t>Total Sales</t>
  </si>
  <si>
    <t>Madison Park</t>
  </si>
  <si>
    <t>BATH TOWEL</t>
  </si>
  <si>
    <t>Organic | Organic | Organic</t>
    <phoneticPr fontId="8" type="noConversion"/>
  </si>
  <si>
    <r>
      <t>100% Cotton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6PC Towel Set</t>
    </r>
    <phoneticPr fontId="8" type="noConversion"/>
  </si>
  <si>
    <t>6 Piece Cotton Towel Set</t>
  </si>
  <si>
    <t>100% Organic Cotton
650gsm</t>
    <phoneticPr fontId="8" type="noConversion"/>
  </si>
  <si>
    <t>100% Cotton</t>
    <phoneticPr fontId="8" type="noConversion"/>
  </si>
  <si>
    <t>30"Wx54"L(2)/18"Wx30"L(2)/13"Wx13"L(2)</t>
  </si>
  <si>
    <t>Mocha</t>
  </si>
  <si>
    <t>Piece</t>
  </si>
  <si>
    <t>Normal</t>
  </si>
  <si>
    <t>6302.60.0020</t>
  </si>
  <si>
    <t>100% Organic Cotton
650gsm</t>
  </si>
  <si>
    <t>101% Cotton</t>
  </si>
  <si>
    <t>Undyed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</si>
</sst>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176" fontId="3" fillId="5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4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2" borderId="2" xfId="2" applyNumberFormat="1" applyFont="1" applyFill="1" applyBorder="1" applyAlignment="1">
      <alignment wrapText="1"/>
    </xf>
    <xf numFmtId="10" fontId="6" fillId="2" borderId="2" xfId="2" applyNumberFormat="1" applyFont="1" applyFill="1" applyBorder="1" applyAlignment="1">
      <alignment wrapText="1"/>
    </xf>
    <xf numFmtId="176" fontId="7" fillId="6" borderId="2" xfId="2" applyNumberFormat="1" applyFont="1" applyFill="1" applyBorder="1" applyAlignment="1">
      <alignment wrapText="1"/>
    </xf>
    <xf numFmtId="176" fontId="3" fillId="2" borderId="2" xfId="0" applyNumberFormat="1" applyFont="1" applyFill="1" applyBorder="1" applyAlignment="1">
      <alignment horizontal="center" wrapText="1"/>
    </xf>
    <xf numFmtId="10" fontId="7" fillId="0" borderId="2" xfId="2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79" fontId="1" fillId="0" borderId="2" xfId="0" applyNumberFormat="1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49" fontId="0" fillId="0" borderId="2" xfId="0" applyNumberFormat="1" applyBorder="1"/>
    <xf numFmtId="176" fontId="0" fillId="0" borderId="1" xfId="0" applyNumberFormat="1" applyBorder="1"/>
    <xf numFmtId="177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178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0" fontId="0" fillId="0" borderId="2" xfId="0" applyNumberFormat="1" applyBorder="1"/>
    <xf numFmtId="10" fontId="0" fillId="0" borderId="2" xfId="0" applyNumberFormat="1" applyBorder="1"/>
    <xf numFmtId="176" fontId="1" fillId="7" borderId="2" xfId="1" applyNumberFormat="1" applyFill="1" applyBorder="1" applyAlignment="1">
      <alignment wrapText="1"/>
    </xf>
    <xf numFmtId="176" fontId="1" fillId="0" borderId="2" xfId="0" applyNumberFormat="1" applyFont="1" applyBorder="1"/>
    <xf numFmtId="10" fontId="0" fillId="7" borderId="2" xfId="3" applyNumberFormat="1" applyFont="1" applyFill="1" applyBorder="1" applyAlignment="1"/>
    <xf numFmtId="176" fontId="0" fillId="0" borderId="2" xfId="0" applyNumberFormat="1" applyBorder="1"/>
    <xf numFmtId="176" fontId="0" fillId="7" borderId="2" xfId="0" applyNumberFormat="1" applyFill="1" applyBorder="1" applyAlignment="1">
      <alignment wrapText="1"/>
    </xf>
    <xf numFmtId="0" fontId="0" fillId="0" borderId="2" xfId="3" applyNumberFormat="1" applyFont="1" applyFill="1" applyBorder="1" applyAlignment="1"/>
    <xf numFmtId="176" fontId="0" fillId="0" borderId="0" xfId="0" applyNumberFormat="1"/>
    <xf numFmtId="0" fontId="0" fillId="0" borderId="2" xfId="0" applyBorder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%20Creation_Organ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"/>
  <sheetViews>
    <sheetView tabSelected="1" zoomScale="99" zoomScaleNormal="99" workbookViewId="0">
      <selection activeCell="E9" sqref="E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7" style="2" customWidth="1"/>
    <col min="6" max="6" width="15.5703125" style="2" customWidth="1"/>
    <col min="7" max="7" width="9.140625" style="2" customWidth="1"/>
    <col min="8" max="8" width="13.42578125" style="2" customWidth="1"/>
    <col min="9" max="9" width="7.42578125" style="2" customWidth="1"/>
    <col min="10" max="10" width="8.5703125" style="2" customWidth="1"/>
    <col min="11" max="11" width="8.42578125" style="3" customWidth="1"/>
    <col min="12" max="12" width="7" style="2" customWidth="1"/>
    <col min="13" max="13" width="7.85546875" style="2" customWidth="1"/>
    <col min="14" max="14" width="6.85546875" style="2" customWidth="1"/>
    <col min="15" max="16" width="8.85546875" style="2" customWidth="1"/>
    <col min="17" max="17" width="8.5703125" style="5" customWidth="1"/>
    <col min="18" max="18" width="9.42578125" style="2" customWidth="1"/>
    <col min="19" max="19" width="8.140625" style="54" customWidth="1"/>
    <col min="20" max="20" width="8.7109375" style="54" customWidth="1"/>
    <col min="21" max="21" width="7.140625" style="54" customWidth="1"/>
    <col min="22" max="22" width="9" style="55" customWidth="1"/>
    <col min="23" max="23" width="6.28515625" style="56" customWidth="1"/>
    <col min="24" max="24" width="10" style="57" customWidth="1"/>
    <col min="25" max="25" width="10" style="55" customWidth="1"/>
    <col min="26" max="26" width="9.85546875" style="56" customWidth="1"/>
    <col min="27" max="27" width="7.85546875" style="2" customWidth="1"/>
    <col min="28" max="28" width="8.85546875" style="5" customWidth="1"/>
    <col min="29" max="29" width="7.85546875" style="2" customWidth="1"/>
    <col min="30" max="30" width="8.42578125" style="4" customWidth="1"/>
    <col min="31" max="31" width="9" style="5" customWidth="1"/>
    <col min="32" max="32" width="8.42578125" style="5" customWidth="1"/>
    <col min="33" max="33" width="7.85546875" style="4" customWidth="1"/>
    <col min="34" max="34" width="5.85546875" style="5" customWidth="1"/>
    <col min="35" max="35" width="8.5703125" style="4" customWidth="1"/>
    <col min="36" max="36" width="8.85546875" style="5" customWidth="1"/>
    <col min="37" max="37" width="10.5703125" style="5" customWidth="1"/>
    <col min="38" max="38" width="11.5703125" style="4" customWidth="1"/>
    <col min="39" max="39" width="10.85546875" style="5" customWidth="1"/>
    <col min="40" max="40" width="7.85546875" style="5" customWidth="1"/>
    <col min="41" max="41" width="8.140625" style="4" customWidth="1"/>
    <col min="42" max="42" width="9.28515625" style="5" customWidth="1"/>
    <col min="43" max="43" width="7.85546875" style="5" customWidth="1"/>
    <col min="44" max="44" width="9.5703125" style="5" customWidth="1"/>
    <col min="45" max="45" width="7.7109375" style="5" customWidth="1"/>
    <col min="46" max="47" width="12.140625" style="5" customWidth="1"/>
    <col min="48" max="48" width="9.140625" style="2" customWidth="1"/>
    <col min="49" max="51" width="12.7109375" style="2" customWidth="1"/>
    <col min="52" max="52" width="9.140625" style="2"/>
    <col min="53" max="53" width="11.5703125" style="5" customWidth="1"/>
    <col min="54" max="54" width="13.42578125" style="5" customWidth="1"/>
    <col min="55" max="55" width="11.85546875" style="2" customWidth="1"/>
    <col min="56" max="56" width="13" style="2" customWidth="1"/>
    <col min="57" max="16384" width="9.140625" style="2"/>
  </cols>
  <sheetData>
    <row r="1" spans="1:56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4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6" t="s">
        <v>26</v>
      </c>
      <c r="AB1" s="20" t="s">
        <v>27</v>
      </c>
      <c r="AC1" s="6" t="s">
        <v>28</v>
      </c>
      <c r="AD1" s="21" t="s">
        <v>29</v>
      </c>
      <c r="AE1" s="22" t="s">
        <v>30</v>
      </c>
      <c r="AF1" s="20" t="s">
        <v>31</v>
      </c>
      <c r="AG1" s="21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0" t="s">
        <v>42</v>
      </c>
      <c r="AR1" s="24" t="s">
        <v>43</v>
      </c>
      <c r="AS1" s="25" t="s">
        <v>44</v>
      </c>
      <c r="AT1" s="26" t="s">
        <v>45</v>
      </c>
      <c r="AU1" s="25" t="s">
        <v>46</v>
      </c>
      <c r="AV1" s="27" t="s">
        <v>47</v>
      </c>
      <c r="AW1" s="25" t="s">
        <v>48</v>
      </c>
      <c r="AX1" s="25" t="s">
        <v>49</v>
      </c>
      <c r="AY1" s="28" t="s">
        <v>50</v>
      </c>
      <c r="AZ1" s="6" t="s">
        <v>51</v>
      </c>
      <c r="BA1" s="20" t="s">
        <v>52</v>
      </c>
      <c r="BB1" s="20" t="s">
        <v>53</v>
      </c>
    </row>
    <row r="2" spans="1:56" customFormat="1" ht="60" x14ac:dyDescent="0.25">
      <c r="A2" s="29">
        <v>1</v>
      </c>
      <c r="B2" s="30"/>
      <c r="C2" s="30"/>
      <c r="D2" s="30" t="s">
        <v>54</v>
      </c>
      <c r="E2" s="30"/>
      <c r="F2" s="30" t="s">
        <v>55</v>
      </c>
      <c r="G2" s="31" t="s">
        <v>56</v>
      </c>
      <c r="H2" s="32" t="s">
        <v>57</v>
      </c>
      <c r="I2" s="30" t="s">
        <v>58</v>
      </c>
      <c r="J2" s="33" t="s">
        <v>59</v>
      </c>
      <c r="K2" s="34" t="s">
        <v>60</v>
      </c>
      <c r="L2" s="35" t="s">
        <v>61</v>
      </c>
      <c r="M2" s="30" t="s">
        <v>62</v>
      </c>
      <c r="N2" s="30"/>
      <c r="O2" s="30"/>
      <c r="P2" s="30" t="s">
        <v>63</v>
      </c>
      <c r="Q2" s="36">
        <v>9.9600000000000009</v>
      </c>
      <c r="R2" s="30" t="s">
        <v>64</v>
      </c>
      <c r="S2" s="37">
        <v>36</v>
      </c>
      <c r="T2" s="37">
        <v>27</v>
      </c>
      <c r="U2" s="37">
        <v>17</v>
      </c>
      <c r="V2" s="38">
        <v>5</v>
      </c>
      <c r="W2" s="39">
        <v>1</v>
      </c>
      <c r="X2" s="40">
        <f>IF(S2="","",S2*T2*U2/1000000)</f>
        <v>1.6524E-2</v>
      </c>
      <c r="Y2" s="38">
        <v>56</v>
      </c>
      <c r="Z2" s="41">
        <f>IF(W2="","",Y2/X2*W2)</f>
        <v>3389.0099249576374</v>
      </c>
      <c r="AA2" s="42">
        <v>3295</v>
      </c>
      <c r="AB2" s="43">
        <f>IF(ISERROR(AA2/Z2),"",AA2/Z2)</f>
        <v>0.97226035714285719</v>
      </c>
      <c r="AC2" s="30" t="s">
        <v>65</v>
      </c>
      <c r="AD2" s="44">
        <v>0.191</v>
      </c>
      <c r="AE2" s="43">
        <f t="shared" ref="AE2:AE3" si="0">IF(ISERROR(Q2*AD2),"",Q2*AD2)</f>
        <v>1.9023600000000003</v>
      </c>
      <c r="AF2" s="43">
        <f t="shared" ref="AF2:AF3" si="1">IF(ISERROR(Q2+AB2+AE2),"",Q2+AB2+AE2)</f>
        <v>12.834620357142859</v>
      </c>
      <c r="AG2" s="45">
        <v>0.05</v>
      </c>
      <c r="AH2" s="43">
        <f t="shared" ref="AH2:AH3" si="2">IF(ISERROR(AT2*AG2),"",AT2*AG2)</f>
        <v>1.32</v>
      </c>
      <c r="AI2" s="45">
        <v>0.06</v>
      </c>
      <c r="AJ2" s="43">
        <f t="shared" ref="AJ2:AJ3" si="3">IF(ISERROR(AT2*AI2),"",AT2*AI2)</f>
        <v>1.5839999999999999</v>
      </c>
      <c r="AK2" s="46">
        <f>IF((AU2-AT2)&lt;2.5,2.5-(AU2-AT2),0)</f>
        <v>1.1799999999999997</v>
      </c>
      <c r="AL2" s="45">
        <v>0.1</v>
      </c>
      <c r="AM2" s="43">
        <f t="shared" ref="AM2:AM3" si="4">IF(ISERROR(AT2*AL2),"",AT2*AL2)</f>
        <v>2.64</v>
      </c>
      <c r="AN2" s="47">
        <v>0</v>
      </c>
      <c r="AO2" s="45">
        <v>0</v>
      </c>
      <c r="AP2" s="43">
        <f t="shared" ref="AP2:AP3" si="5">IF(ISERROR(AT2*AO2),"",AT2*AO2)</f>
        <v>0</v>
      </c>
      <c r="AQ2" s="43">
        <f t="shared" ref="AQ2:AQ3" si="6">IF(ISERROR(AH2+AJ2+AK2+AM2+AP2),"",AH2+AJ2+AK2+AM2+AP2)</f>
        <v>6.7240000000000002</v>
      </c>
      <c r="AR2" s="43">
        <f t="shared" ref="AR2:AR3" si="7">IF(ISERROR(AF2+AQ2),"",AF2+AQ2)</f>
        <v>19.558620357142857</v>
      </c>
      <c r="AS2" s="48">
        <f t="shared" ref="AS2:AS3" si="8">IF(ISERROR((AT2-AR2)/AT2),"",(AT2-AR2)/AT2)</f>
        <v>0.25914316829004325</v>
      </c>
      <c r="AT2" s="49">
        <v>26.4</v>
      </c>
      <c r="AU2" s="50">
        <f>IF(ISERROR(AT2*1.05),"",AT2*1.05)</f>
        <v>27.72</v>
      </c>
      <c r="AV2" s="49">
        <v>54.99</v>
      </c>
      <c r="AW2" s="48">
        <f>IF(ISERROR((AV2-AT2)/AV2),"",(AV2-AT2)/AV2)</f>
        <v>0.51991271140207318</v>
      </c>
      <c r="AX2" s="48">
        <f>IF(ISERROR((AV2-AU2)/AV2),"",(AV2-AU2)/AV2)</f>
        <v>0.49590834697217678</v>
      </c>
      <c r="AY2" s="51"/>
      <c r="AZ2" s="30">
        <v>2000</v>
      </c>
      <c r="BA2" s="43">
        <f>IF(ISERROR(AR2*AZ2),"",AR2*AZ2)</f>
        <v>39117.240714285712</v>
      </c>
      <c r="BB2" s="43">
        <f>IF(ISERROR(AT2*AZ2),"",AT2*AZ2)</f>
        <v>52800</v>
      </c>
      <c r="BC2" s="52"/>
      <c r="BD2" s="52"/>
    </row>
    <row r="3" spans="1:56" customFormat="1" ht="60" x14ac:dyDescent="0.25">
      <c r="A3" s="29">
        <v>2</v>
      </c>
      <c r="B3" s="30"/>
      <c r="C3" s="30"/>
      <c r="D3" s="30" t="s">
        <v>54</v>
      </c>
      <c r="E3" s="30"/>
      <c r="F3" s="30" t="s">
        <v>55</v>
      </c>
      <c r="G3" s="31" t="s">
        <v>56</v>
      </c>
      <c r="H3" s="32" t="s">
        <v>57</v>
      </c>
      <c r="I3" s="30" t="s">
        <v>58</v>
      </c>
      <c r="J3" s="53" t="s">
        <v>66</v>
      </c>
      <c r="K3" s="34" t="s">
        <v>67</v>
      </c>
      <c r="L3" s="35" t="s">
        <v>61</v>
      </c>
      <c r="M3" s="30" t="s">
        <v>68</v>
      </c>
      <c r="N3" s="30"/>
      <c r="O3" s="30"/>
      <c r="P3" s="30" t="s">
        <v>63</v>
      </c>
      <c r="Q3" s="36">
        <v>9.76</v>
      </c>
      <c r="R3" s="30" t="s">
        <v>64</v>
      </c>
      <c r="S3" s="37">
        <v>36</v>
      </c>
      <c r="T3" s="37">
        <v>27</v>
      </c>
      <c r="U3" s="37">
        <v>17</v>
      </c>
      <c r="V3" s="38">
        <v>5</v>
      </c>
      <c r="W3" s="39">
        <v>1</v>
      </c>
      <c r="X3" s="40">
        <f t="shared" ref="X3" si="9">IF(S3="","",S3*T3*U3/1000000)</f>
        <v>1.6524E-2</v>
      </c>
      <c r="Y3" s="38">
        <v>56</v>
      </c>
      <c r="Z3" s="41">
        <f t="shared" ref="Z3" si="10">IF(W3="","",Y3/X3*W3)</f>
        <v>3389.0099249576374</v>
      </c>
      <c r="AA3" s="42">
        <v>3295</v>
      </c>
      <c r="AB3" s="43">
        <f t="shared" ref="AB3" si="11">IF(ISERROR(AA3/Z3),"",AA3/Z3)</f>
        <v>0.97226035714285719</v>
      </c>
      <c r="AC3" s="30" t="s">
        <v>65</v>
      </c>
      <c r="AD3" s="44">
        <v>0.191</v>
      </c>
      <c r="AE3" s="43">
        <f t="shared" si="0"/>
        <v>1.86416</v>
      </c>
      <c r="AF3" s="43">
        <f t="shared" si="1"/>
        <v>12.596420357142858</v>
      </c>
      <c r="AG3" s="45">
        <v>0.05</v>
      </c>
      <c r="AH3" s="43">
        <f t="shared" si="2"/>
        <v>1.32</v>
      </c>
      <c r="AI3" s="45">
        <v>0.06</v>
      </c>
      <c r="AJ3" s="43">
        <f t="shared" si="3"/>
        <v>1.5839999999999999</v>
      </c>
      <c r="AK3" s="46">
        <f t="shared" ref="AK3" si="12">IF((AU3-AT3)&lt;2.5,2.5-(AU3-AT3),0)</f>
        <v>1.1799999999999997</v>
      </c>
      <c r="AL3" s="45">
        <v>0.1</v>
      </c>
      <c r="AM3" s="43">
        <f t="shared" si="4"/>
        <v>2.64</v>
      </c>
      <c r="AN3" s="47">
        <v>0</v>
      </c>
      <c r="AO3" s="45">
        <v>0</v>
      </c>
      <c r="AP3" s="43">
        <f t="shared" si="5"/>
        <v>0</v>
      </c>
      <c r="AQ3" s="43">
        <f t="shared" si="6"/>
        <v>6.7240000000000002</v>
      </c>
      <c r="AR3" s="43">
        <f t="shared" si="7"/>
        <v>19.320420357142858</v>
      </c>
      <c r="AS3" s="48">
        <f t="shared" si="8"/>
        <v>0.26816589556277048</v>
      </c>
      <c r="AT3" s="49">
        <v>26.4</v>
      </c>
      <c r="AU3" s="50">
        <f t="shared" ref="AU3" si="13">IF(ISERROR(AT3*1.05),"",AT3*1.05)</f>
        <v>27.72</v>
      </c>
      <c r="AV3" s="49">
        <v>54.99</v>
      </c>
      <c r="AW3" s="48">
        <f t="shared" ref="AW3" si="14">IF(ISERROR((AV3-AT3)/AV3),"",(AV3-AT3)/AV3)</f>
        <v>0.51991271140207318</v>
      </c>
      <c r="AX3" s="48">
        <f>IF(ISERROR((AV3-AU3*1.07)/AV3),"",(AV3-AU3*1.07)/AV3)</f>
        <v>0.46062193126022916</v>
      </c>
      <c r="AY3" s="51"/>
      <c r="AZ3" s="30">
        <v>2000</v>
      </c>
      <c r="BA3" s="43">
        <f t="shared" ref="BA3" si="15">IF(ISERROR(AR3*AZ3),"",AR3*AZ3)</f>
        <v>38640.840714285718</v>
      </c>
      <c r="BB3" s="43">
        <f t="shared" ref="BB3" si="16">IF(ISERROR(AT3*AZ3),"",AT3*AZ3)</f>
        <v>52800</v>
      </c>
      <c r="BC3" s="52"/>
      <c r="BD3" s="52"/>
    </row>
  </sheetData>
  <sheetProtection insertRows="0" deleteRows="0" sort="0"/>
  <protectedRanges>
    <protectedRange sqref="AB2:AB3 AE2:AJ3 AL2:AS3 L2:R3 AW2:AY3 A2:J231 L4:AU231 X2:Z3" name="Range1"/>
    <protectedRange sqref="S2:V3" name="Range1_2"/>
    <protectedRange sqref="AA2:AA3" name="Range1_3"/>
    <protectedRange sqref="AC2:AD3" name="Range1_4"/>
    <protectedRange sqref="AV2:AV3" name="Range1_5"/>
    <protectedRange sqref="AZ2:AZ3" name="Range1_6"/>
    <protectedRange sqref="AK2:AK3" name="Range1_1"/>
    <protectedRange sqref="AU2:AU3" name="Range1_7"/>
    <protectedRange sqref="K2:K246" name="Range1_1_1"/>
  </protectedRanges>
  <phoneticPr fontId="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R2:R3</xm:sqref>
        </x14:dataValidation>
        <x14:dataValidation type="list" allowBlank="1" showInputMessage="1" showErrorMessage="1">
          <x14:formula1>
            <xm:f>[1]Data!#REF!</xm:f>
          </x14:formula1>
          <xm:sqref>P2:P3</xm:sqref>
        </x14:dataValidation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2026-04-22T12:17:46Z</dcterms:created>
  <dcterms:modified xsi:type="dcterms:W3CDTF">2026-04-22T12:18:13Z</dcterms:modified>
</cp:coreProperties>
</file>