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1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SI">#REF!</definedName>
    <definedName name="BATH">#REF!</definedName>
    <definedName name="biab">'[4]BIAB OCT 00'!$A$5:$AB$70</definedName>
    <definedName name="bigidea">[5]Lists!$I$6:$I$29</definedName>
    <definedName name="BLK">#REF!</definedName>
    <definedName name="bluedec">'[4]BLUE DEC BED OCT 00'!$A$5:$AB$97</definedName>
    <definedName name="bluesheet">'[4]BLUE SHEETS OCT 00'!$A$5:$AC$150</definedName>
    <definedName name="Brand">'[3]1-Import Product Data Sheet'!$N$102:$N$144</definedName>
    <definedName name="Branded">[5]Lists!$F$6:$F$38</definedName>
    <definedName name="brands">'[1]other data'!$K$2:$K$48</definedName>
    <definedName name="Calendar">[6]calendar!$A$1:$B$62</definedName>
    <definedName name="CATEGORY">[7]Sheet1!$DW$2:$DW$3</definedName>
    <definedName name="categoryfinal">'[8]Import Quote Sheet'!$A$90:$A$190</definedName>
    <definedName name="CG">[9]BL!$A$4:$A$874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'[10]D. 747 Clusters'!$1:$1048576</definedName>
    <definedName name="clust748">'[10]D. 748 Clusters'!$1:$1048576</definedName>
    <definedName name="color">[5]Lists!$J$6:$J$29</definedName>
    <definedName name="COLOR_FAMILY">'[11]x-Lists'!$AB$2:$AB$18</definedName>
    <definedName name="colour">[7]Sheet1!$EH$2:$EH$3</definedName>
    <definedName name="CONCEPT1">'[12]concept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[13]DATA!$D:$IV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'[14]X-PORTS'!$K$4:$K$12</definedName>
    <definedName name="Exchange_Rate">[15]Costs!$J$11</definedName>
    <definedName name="FASHION">[16]LIST!$E$2:$E$7</definedName>
    <definedName name="finalports">'[8]Import Quote Sheet'!$B$90:$B$123</definedName>
    <definedName name="Flash">#REF!</definedName>
    <definedName name="foam">[7]Sheet1!$EC$2:$EC$3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FUR">#REF!</definedName>
    <definedName name="grid">[17]GRID!$C$6:$Q$17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[16]LIST!$G$2:$G$7</definedName>
    <definedName name="ITEMLIST">'[18]ITEM LIST'!$A$1:$H$850</definedName>
    <definedName name="juvenile">'[4]JUVENILE OCT 00'!$A$6:$AB$68</definedName>
    <definedName name="KD">[7]Sheet1!$DS$2:$DS$2</definedName>
    <definedName name="LGT">#REF!</definedName>
    <definedName name="LIFESTYLE">[16]LIST!$C$2:$C$7</definedName>
    <definedName name="LOCALIZATION__PRICEPOINT">'[11]x-Lists'!$Z$2:$Z$4</definedName>
    <definedName name="loctype">'[1]other data'!$BN$2:$BN$6</definedName>
    <definedName name="M">[7]Sheet1!$EA$2:$EA$3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[7]Sheet1!$EE$2:$EE$3</definedName>
    <definedName name="PackageType">'[3]1-Import Product Data Sheet'!$L$102:$L$131</definedName>
    <definedName name="PackCol">#REF!</definedName>
    <definedName name="PDQList">'[3]1-Import Product Data Sheet'!$AR$1:$AR$24</definedName>
    <definedName name="PET">#REF!</definedName>
    <definedName name="PETB">#REF!</definedName>
    <definedName name="po_type">'[1]other data'!$AU$2:$AU$11</definedName>
    <definedName name="PORT_IFF">[19]a!$A$10:$B$35</definedName>
    <definedName name="ports">'[14]X-PORTS'!$D$4:$D$33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[16]LIST!$B$2:$B$6</definedName>
    <definedName name="ProfileDesc">#REF!</definedName>
    <definedName name="QSFOB">[20]Q1!$C$38</definedName>
    <definedName name="RateSeq">'[3]1-Import Product Data Sheet'!$X$2</definedName>
    <definedName name="RUG">#REF!</definedName>
    <definedName name="runnum">'[1]other data'!$BI$2:$BI$18</definedName>
    <definedName name="scalenum">'[1]other data'!$BG$2:$BG$18</definedName>
    <definedName name="sheets">'[4]SHEETS OCT 00'!$A$6:$AC$102</definedName>
    <definedName name="SHET">#REF!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'[11]x-Lists'!$AQ$2:$AQ$12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'[11]x-Lists'!$AR$2:$AR$23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'[14]X-PORTS'!$I$5:$I$7</definedName>
    <definedName name="VGAssign">#REF!</definedName>
    <definedName name="WAREHOUSE">'[1]other data'!$BL$2:$BL$24</definedName>
    <definedName name="WIN">#REF!</definedName>
    <definedName name="wood">[7]Sheet1!$EG$2:$EG$3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" i="8" l="1"/>
  <c r="AW4" i="8"/>
  <c r="AW5" i="8"/>
  <c r="AW6" i="8"/>
  <c r="AW7" i="8"/>
  <c r="AW2" i="8"/>
  <c r="AQ7" i="8"/>
  <c r="AT7" i="8"/>
  <c r="AP7" i="8"/>
  <c r="AN7" i="8"/>
  <c r="AL7" i="8"/>
  <c r="AI7" i="8"/>
  <c r="AC7" i="8"/>
  <c r="AD7" i="8" s="1"/>
  <c r="AF7" i="8" s="1"/>
  <c r="AQ6" i="8"/>
  <c r="AT6" i="8"/>
  <c r="AP6" i="8"/>
  <c r="AN6" i="8"/>
  <c r="AL6" i="8"/>
  <c r="AI6" i="8"/>
  <c r="AC6" i="8"/>
  <c r="AD6" i="8" s="1"/>
  <c r="AF6" i="8" s="1"/>
  <c r="BD5" i="8"/>
  <c r="AT5" i="8"/>
  <c r="AP5" i="8"/>
  <c r="AN5" i="8"/>
  <c r="AL5" i="8"/>
  <c r="AI5" i="8"/>
  <c r="AC5" i="8"/>
  <c r="AD5" i="8" s="1"/>
  <c r="AF5" i="8" s="1"/>
  <c r="AQ4" i="8"/>
  <c r="AT4" i="8"/>
  <c r="AP4" i="8"/>
  <c r="AN4" i="8"/>
  <c r="AL4" i="8"/>
  <c r="AI4" i="8"/>
  <c r="AC4" i="8"/>
  <c r="AD4" i="8" s="1"/>
  <c r="AF4" i="8" s="1"/>
  <c r="AQ3" i="8"/>
  <c r="AT3" i="8"/>
  <c r="AP3" i="8"/>
  <c r="AN3" i="8"/>
  <c r="AL3" i="8"/>
  <c r="AI3" i="8"/>
  <c r="AC3" i="8"/>
  <c r="AD3" i="8" s="1"/>
  <c r="AF3" i="8" s="1"/>
  <c r="BD2" i="8"/>
  <c r="AT2" i="8"/>
  <c r="AP2" i="8"/>
  <c r="AN2" i="8"/>
  <c r="AL2" i="8"/>
  <c r="AI2" i="8"/>
  <c r="AC2" i="8"/>
  <c r="AD2" i="8" s="1"/>
  <c r="AF2" i="8" s="1"/>
  <c r="AQ5" i="8" l="1"/>
  <c r="AX5" i="8" s="1"/>
  <c r="AJ7" i="8"/>
  <c r="AJ2" i="8"/>
  <c r="AJ3" i="8"/>
  <c r="AJ5" i="8"/>
  <c r="AX3" i="8"/>
  <c r="AQ2" i="8"/>
  <c r="AX2" i="8" s="1"/>
  <c r="AJ4" i="8"/>
  <c r="AJ6" i="8"/>
  <c r="AX4" i="8"/>
  <c r="AX6" i="8"/>
  <c r="BD6" i="8"/>
  <c r="BD4" i="8"/>
  <c r="BD7" i="8"/>
  <c r="BD3" i="8"/>
  <c r="AX7" i="8"/>
  <c r="AY7" i="8" l="1"/>
  <c r="AZ7" i="8" s="1"/>
  <c r="AY5" i="8"/>
  <c r="AZ5" i="8" s="1"/>
  <c r="AY2" i="8"/>
  <c r="AZ2" i="8" s="1"/>
  <c r="AY3" i="8"/>
  <c r="AZ3" i="8" s="1"/>
  <c r="AY4" i="8"/>
  <c r="AZ4" i="8" s="1"/>
  <c r="AY6" i="8"/>
  <c r="AZ6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<sst xmlns="http://schemas.openxmlformats.org/spreadsheetml/2006/main" count="153" uniqueCount="88">
  <si>
    <t>Brand</t>
  </si>
  <si>
    <t>Package Type</t>
  </si>
  <si>
    <t>Royalty</t>
  </si>
  <si>
    <t>Licensor</t>
  </si>
  <si>
    <t>ELEC MATT PAD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</si>
  <si>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</si>
  <si>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</si>
  <si>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</si>
  <si>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</si>
  <si>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</si>
  <si>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</si>
  <si>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</si>
  <si>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</si>
  <si>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</si>
  <si>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</si>
  <si>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</si>
  <si>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</si>
  <si>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</si>
  <si>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</si>
  <si>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</si>
  <si>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</si>
  <si>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</si>
  <si>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</si>
  <si>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</si>
  <si>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</si>
  <si>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</si>
  <si>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</si>
  <si>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</si>
  <si>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</si>
  <si>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</si>
  <si>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</si>
  <si>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</si>
  <si>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</si>
  <si>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</si>
  <si>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</si>
  <si>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</si>
  <si>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</si>
  <si>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</si>
  <si>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</si>
  <si>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</si>
  <si>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</si>
  <si>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</si>
  <si>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</si>
  <si>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</si>
  <si>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</si>
  <si>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</si>
  <si>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</si>
  <si>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</si>
  <si>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</si>
  <si>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</si>
  <si>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</si>
  <si>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</si>
  <si>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</si>
  <si>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</si>
  <si>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</si>
  <si>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</si>
  <si>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</si>
  <si>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</si>
  <si>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</si>
  <si>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</si>
  <si>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Compressed/Knocked Down</t>
  </si>
  <si>
    <t>Customer Specific Attributes</t>
  </si>
  <si>
    <t>Beautyrest Heated 4%</t>
  </si>
  <si>
    <t>Twin: 39''x75''+18"</t>
  </si>
  <si>
    <t>TXL: 39''x80''+18"</t>
  </si>
  <si>
    <t>F: 54*75"+18"</t>
  </si>
  <si>
    <t>Q: 60*80"+18"</t>
  </si>
  <si>
    <t>K: 78*80"+18"</t>
  </si>
  <si>
    <t>CK: 72*84"+18"</t>
  </si>
  <si>
    <t>White</t>
  </si>
  <si>
    <t>9404.90.8100</t>
  </si>
  <si>
    <t>Cotton Blend</t>
  </si>
  <si>
    <t>Beautyrest Cotton Blend Heated Mattress Pad</t>
  </si>
  <si>
    <t>Cotton Blend Heated Mattress Pad</t>
  </si>
  <si>
    <t>200TC 60/40 cotton/poly fabric Top;  4oz/yd2 bonded polyfill; bottom: 250gsm non-woven fabric; 15" knit skirt; gift box package, 4pcs per carton</t>
  </si>
  <si>
    <t>CVC Woven Heated Quilted Mattress Pad</t>
  </si>
  <si>
    <t>675716356323</t>
  </si>
  <si>
    <t>675716787066</t>
  </si>
  <si>
    <t>675716356378</t>
  </si>
  <si>
    <t>675716356422</t>
  </si>
  <si>
    <t>675716356484</t>
  </si>
  <si>
    <t>675716356521</t>
  </si>
  <si>
    <t>BR55-0198-4</t>
  </si>
  <si>
    <t>BR55-0671-4</t>
  </si>
  <si>
    <t>BR55-0199-4</t>
  </si>
  <si>
    <t>BR55-0200-4</t>
  </si>
  <si>
    <t>BR55-0201-4</t>
  </si>
  <si>
    <t>BR55-0202-4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</si>
</sst>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1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8" fillId="0" borderId="0"/>
    <xf numFmtId="181" fontId="9" fillId="0" borderId="0"/>
    <xf numFmtId="0" fontId="9" fillId="0" borderId="0"/>
    <xf numFmtId="0" fontId="10" fillId="0" borderId="0"/>
  </cellStyleXfs>
  <cellXfs count="6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/>
    <xf numFmtId="0" fontId="2" fillId="0" borderId="1" xfId="4" applyBorder="1" applyAlignment="1"/>
    <xf numFmtId="0" fontId="2" fillId="5" borderId="1" xfId="0" applyFont="1" applyFill="1" applyBorder="1" applyAlignment="1"/>
    <xf numFmtId="49" fontId="2" fillId="5" borderId="1" xfId="0" applyNumberFormat="1" applyFont="1" applyFill="1" applyBorder="1" applyAlignment="1"/>
    <xf numFmtId="178" fontId="0" fillId="0" borderId="1" xfId="0" applyNumberFormat="1" applyBorder="1" applyAlignment="1"/>
    <xf numFmtId="2" fontId="0" fillId="0" borderId="1" xfId="0" applyNumberFormat="1" applyBorder="1" applyAlignment="1"/>
    <xf numFmtId="177" fontId="5" fillId="0" borderId="1" xfId="0" applyNumberFormat="1" applyFont="1" applyBorder="1" applyAlignment="1"/>
    <xf numFmtId="179" fontId="0" fillId="0" borderId="1" xfId="0" applyNumberFormat="1" applyBorder="1" applyAlignment="1"/>
    <xf numFmtId="1" fontId="2" fillId="0" borderId="1" xfId="0" applyNumberFormat="1" applyFont="1" applyBorder="1" applyAlignment="1"/>
    <xf numFmtId="180" fontId="0" fillId="2" borderId="1" xfId="0" applyNumberFormat="1" applyFill="1" applyBorder="1" applyAlignment="1"/>
    <xf numFmtId="1" fontId="0" fillId="2" borderId="1" xfId="0" applyNumberFormat="1" applyFill="1" applyBorder="1" applyAlignment="1"/>
    <xf numFmtId="177" fontId="0" fillId="2" borderId="1" xfId="0" applyNumberFormat="1" applyFill="1" applyBorder="1" applyAlignment="1"/>
    <xf numFmtId="10" fontId="0" fillId="0" borderId="1" xfId="0" applyNumberFormat="1" applyBorder="1" applyAlignment="1"/>
    <xf numFmtId="10" fontId="0" fillId="2" borderId="1" xfId="6" applyNumberFormat="1" applyFont="1" applyFill="1" applyBorder="1" applyAlignment="1"/>
    <xf numFmtId="1" fontId="0" fillId="0" borderId="1" xfId="0" applyNumberFormat="1" applyBorder="1" applyAlignment="1"/>
    <xf numFmtId="0" fontId="0" fillId="0" borderId="0" xfId="0" applyAlignment="1"/>
    <xf numFmtId="177" fontId="0" fillId="0" borderId="1" xfId="0" applyNumberFormat="1" applyBorder="1" applyAlignment="1"/>
    <xf numFmtId="0" fontId="0" fillId="0" borderId="0" xfId="0" applyAlignment="1">
      <alignment horizontal="center"/>
    </xf>
    <xf numFmtId="0" fontId="2" fillId="0" borderId="0" xfId="4" applyAlignment="1"/>
    <xf numFmtId="178" fontId="0" fillId="0" borderId="0" xfId="0" applyNumberFormat="1" applyAlignment="1"/>
    <xf numFmtId="2" fontId="0" fillId="0" borderId="0" xfId="0" applyNumberFormat="1" applyAlignment="1"/>
    <xf numFmtId="177" fontId="0" fillId="0" borderId="0" xfId="0" applyNumberFormat="1" applyAlignment="1"/>
    <xf numFmtId="179" fontId="0" fillId="0" borderId="0" xfId="0" applyNumberFormat="1" applyAlignment="1"/>
    <xf numFmtId="1" fontId="0" fillId="0" borderId="0" xfId="0" applyNumberFormat="1" applyAlignment="1"/>
    <xf numFmtId="180" fontId="0" fillId="0" borderId="0" xfId="0" applyNumberFormat="1" applyAlignment="1"/>
    <xf numFmtId="10" fontId="0" fillId="0" borderId="0" xfId="0" applyNumberFormat="1" applyAlignment="1"/>
    <xf numFmtId="0" fontId="0" fillId="0" borderId="0" xfId="0" applyNumberFormat="1" applyAlignment="1">
      <alignment wrapText="1"/>
    </xf>
  </cellXfs>
  <cellStyles count="11">
    <cellStyle name="Currency 2" xfId="5"/>
    <cellStyle name="Normal 2" xfId="4"/>
    <cellStyle name="Normal 2 18 2" xfId="1"/>
    <cellStyle name="Normal 285" xfId="9"/>
    <cellStyle name="Normal 3" xfId="7"/>
    <cellStyle name="Normal 4" xfId="10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2"/>
  <sheetViews>
    <sheetView tabSelected="1" topLeftCell="AG1" workbookViewId="0">
      <selection activeCell="BB2" sqref="BB2:BB7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140625" style="2" customWidth="1"/>
    <col min="6" max="6" width="11.28515625" style="2" customWidth="1"/>
    <col min="7" max="7" width="9.140625" style="2" customWidth="1"/>
    <col min="8" max="8" width="15.42578125" style="2" customWidth="1"/>
    <col min="9" max="9" width="11.140625" style="2" customWidth="1"/>
    <col min="10" max="10" width="18.5703125" style="2" customWidth="1"/>
    <col min="11" max="11" width="13.7109375" style="33" customWidth="1"/>
    <col min="12" max="12" width="13.140625" style="2" customWidth="1"/>
    <col min="13" max="13" width="8.42578125" style="2" customWidth="1"/>
    <col min="14" max="15" width="12.5703125" style="2" customWidth="1"/>
    <col min="16" max="16" width="12.28515625" style="2" customWidth="1"/>
    <col min="17" max="17" width="8.85546875" style="2" customWidth="1"/>
    <col min="18" max="18" width="11.140625" style="3" customWidth="1"/>
    <col min="19" max="19" width="9.85546875" style="4" customWidth="1"/>
    <col min="20" max="20" width="12" style="5" customWidth="1"/>
    <col min="21" max="21" width="11.140625" style="5" customWidth="1"/>
    <col min="22" max="22" width="8.140625" style="5" customWidth="1"/>
    <col min="23" max="23" width="9.42578125" style="2" customWidth="1"/>
    <col min="24" max="24" width="11" style="29" customWidth="1"/>
    <col min="25" max="25" width="13.140625" style="29" customWidth="1"/>
    <col min="26" max="26" width="11.140625" style="29" customWidth="1"/>
    <col min="27" max="27" width="12.85546875" style="4" customWidth="1"/>
    <col min="28" max="28" width="9.42578125" style="6" customWidth="1"/>
    <col min="29" max="29" width="13" style="31" customWidth="1"/>
    <col min="30" max="30" width="14.140625" style="6" customWidth="1"/>
    <col min="31" max="31" width="13.85546875" style="2" customWidth="1"/>
    <col min="32" max="32" width="13.85546875" style="5" customWidth="1"/>
    <col min="33" max="33" width="7.85546875" style="2" customWidth="1"/>
    <col min="34" max="34" width="8.42578125" style="7" customWidth="1"/>
    <col min="35" max="35" width="12.42578125" style="5" customWidth="1"/>
    <col min="36" max="36" width="8.85546875" style="5" customWidth="1"/>
    <col min="37" max="37" width="7.85546875" style="7" customWidth="1"/>
    <col min="38" max="38" width="5.85546875" style="5" customWidth="1"/>
    <col min="39" max="39" width="12.5703125" style="7" customWidth="1"/>
    <col min="40" max="40" width="8.5703125" style="5" customWidth="1"/>
    <col min="41" max="41" width="11.5703125" style="7" customWidth="1"/>
    <col min="42" max="43" width="10.85546875" style="5" customWidth="1"/>
    <col min="44" max="44" width="8.42578125" style="2" customWidth="1"/>
    <col min="45" max="45" width="9.5703125" style="7" customWidth="1"/>
    <col min="46" max="46" width="10" style="5" customWidth="1"/>
    <col min="47" max="47" width="9.5703125" style="5" customWidth="1"/>
    <col min="48" max="48" width="11.85546875" style="7" customWidth="1"/>
    <col min="49" max="49" width="11.140625" style="7" customWidth="1"/>
    <col min="50" max="50" width="11.42578125" style="5" customWidth="1"/>
    <col min="51" max="51" width="11.5703125" style="5" customWidth="1"/>
    <col min="52" max="52" width="8.7109375" style="5" customWidth="1"/>
    <col min="53" max="53" width="12.140625" style="7" customWidth="1"/>
    <col min="54" max="54" width="12.140625" style="6" customWidth="1"/>
    <col min="55" max="55" width="9.5703125" style="2" customWidth="1"/>
    <col min="56" max="56" width="9.140625" style="2" customWidth="1"/>
    <col min="57" max="16384" width="9.140625" style="2"/>
  </cols>
  <sheetData>
    <row r="1" spans="1:57" ht="63.6" customHeight="1">
      <c r="A1" s="8" t="s">
        <v>6</v>
      </c>
      <c r="B1" s="8" t="s">
        <v>7</v>
      </c>
      <c r="C1" s="27" t="s">
        <v>8</v>
      </c>
      <c r="D1" s="28" t="s">
        <v>0</v>
      </c>
      <c r="E1" s="28" t="s">
        <v>3</v>
      </c>
      <c r="F1" s="10" t="s">
        <v>54</v>
      </c>
      <c r="G1" s="27" t="s">
        <v>9</v>
      </c>
      <c r="H1" s="9" t="s">
        <v>10</v>
      </c>
      <c r="I1" s="26" t="s">
        <v>56</v>
      </c>
      <c r="J1" s="9" t="s">
        <v>11</v>
      </c>
      <c r="K1" s="26" t="s">
        <v>59</v>
      </c>
      <c r="L1" s="9" t="s">
        <v>12</v>
      </c>
      <c r="M1" s="9" t="s">
        <v>13</v>
      </c>
      <c r="N1" s="27" t="s">
        <v>14</v>
      </c>
      <c r="O1" s="27" t="s">
        <v>15</v>
      </c>
      <c r="P1" s="27" t="s">
        <v>61</v>
      </c>
      <c r="Q1" s="26" t="s">
        <v>57</v>
      </c>
      <c r="R1" s="11" t="s">
        <v>16</v>
      </c>
      <c r="S1" s="12" t="s">
        <v>17</v>
      </c>
      <c r="T1" s="13" t="s">
        <v>18</v>
      </c>
      <c r="U1" s="14" t="s">
        <v>19</v>
      </c>
      <c r="V1" s="15" t="s">
        <v>20</v>
      </c>
      <c r="W1" s="16" t="s">
        <v>1</v>
      </c>
      <c r="X1" s="30" t="s">
        <v>21</v>
      </c>
      <c r="Y1" s="30" t="s">
        <v>22</v>
      </c>
      <c r="Z1" s="30" t="s">
        <v>23</v>
      </c>
      <c r="AA1" s="17" t="s">
        <v>24</v>
      </c>
      <c r="AB1" s="18" t="s">
        <v>25</v>
      </c>
      <c r="AC1" s="32" t="s">
        <v>26</v>
      </c>
      <c r="AD1" s="19" t="s">
        <v>27</v>
      </c>
      <c r="AE1" s="8" t="s">
        <v>28</v>
      </c>
      <c r="AF1" s="20" t="s">
        <v>29</v>
      </c>
      <c r="AG1" s="8" t="s">
        <v>30</v>
      </c>
      <c r="AH1" s="21" t="s">
        <v>31</v>
      </c>
      <c r="AI1" s="20" t="s">
        <v>32</v>
      </c>
      <c r="AJ1" s="20" t="s">
        <v>33</v>
      </c>
      <c r="AK1" s="21" t="s">
        <v>34</v>
      </c>
      <c r="AL1" s="20" t="s">
        <v>35</v>
      </c>
      <c r="AM1" s="21" t="s">
        <v>36</v>
      </c>
      <c r="AN1" s="20" t="s">
        <v>37</v>
      </c>
      <c r="AO1" s="21" t="s">
        <v>38</v>
      </c>
      <c r="AP1" s="20" t="s">
        <v>39</v>
      </c>
      <c r="AQ1" s="20" t="s">
        <v>40</v>
      </c>
      <c r="AR1" s="16" t="s">
        <v>41</v>
      </c>
      <c r="AS1" s="21" t="s">
        <v>42</v>
      </c>
      <c r="AT1" s="20" t="s">
        <v>43</v>
      </c>
      <c r="AU1" s="16" t="s">
        <v>44</v>
      </c>
      <c r="AV1" s="21" t="s">
        <v>45</v>
      </c>
      <c r="AW1" s="20" t="s">
        <v>46</v>
      </c>
      <c r="AX1" s="20" t="s">
        <v>47</v>
      </c>
      <c r="AY1" s="22" t="s">
        <v>48</v>
      </c>
      <c r="AZ1" s="23" t="s">
        <v>49</v>
      </c>
      <c r="BA1" s="24" t="s">
        <v>58</v>
      </c>
      <c r="BB1" s="23" t="s">
        <v>50</v>
      </c>
      <c r="BC1" s="25" t="s">
        <v>51</v>
      </c>
      <c r="BD1" s="23" t="s">
        <v>52</v>
      </c>
      <c r="BE1" s="18" t="s">
        <v>53</v>
      </c>
    </row>
    <row r="2" spans="1:57" s="52" customFormat="1">
      <c r="A2" s="35">
        <v>1</v>
      </c>
      <c r="B2" s="36"/>
      <c r="C2" s="36"/>
      <c r="D2" s="36" t="s">
        <v>5</v>
      </c>
      <c r="E2" s="36" t="s">
        <v>62</v>
      </c>
      <c r="F2" s="36" t="s">
        <v>4</v>
      </c>
      <c r="G2" s="37" t="s">
        <v>71</v>
      </c>
      <c r="H2" s="37" t="s">
        <v>72</v>
      </c>
      <c r="I2" s="37" t="s">
        <v>73</v>
      </c>
      <c r="J2" s="37" t="s">
        <v>74</v>
      </c>
      <c r="K2" s="38" t="s">
        <v>75</v>
      </c>
      <c r="L2" s="37" t="s">
        <v>63</v>
      </c>
      <c r="M2" s="37" t="s">
        <v>69</v>
      </c>
      <c r="N2" s="39" t="s">
        <v>82</v>
      </c>
      <c r="O2" s="40" t="s">
        <v>76</v>
      </c>
      <c r="P2" s="36"/>
      <c r="Q2" s="36" t="s">
        <v>55</v>
      </c>
      <c r="R2" s="41"/>
      <c r="S2" s="4">
        <v>7.8</v>
      </c>
      <c r="T2" s="5">
        <v>0</v>
      </c>
      <c r="U2" s="5">
        <v>17.73</v>
      </c>
      <c r="V2" s="43"/>
      <c r="W2" s="36" t="s">
        <v>60</v>
      </c>
      <c r="X2" s="44">
        <v>43</v>
      </c>
      <c r="Y2" s="44">
        <v>64</v>
      </c>
      <c r="Z2" s="44">
        <v>34</v>
      </c>
      <c r="AA2" s="42"/>
      <c r="AB2" s="45">
        <v>4</v>
      </c>
      <c r="AC2" s="46">
        <f>IF(X2="","",X2*Y2*Z2/1000000)</f>
        <v>9.4E-2</v>
      </c>
      <c r="AD2" s="47">
        <f>IF(AB2="","",65/AC2*AB2)</f>
        <v>2766</v>
      </c>
      <c r="AE2" s="36">
        <v>3800</v>
      </c>
      <c r="AF2" s="48">
        <f>IF(ISERROR(AE2/AD2),"",AE2/AD2)</f>
        <v>1.37</v>
      </c>
      <c r="AG2" s="37" t="s">
        <v>70</v>
      </c>
      <c r="AH2" s="49">
        <v>0.14399999999999999</v>
      </c>
      <c r="AI2" s="48" t="str">
        <f>IF(ISERROR(#REF!*AH2),"",#REF!*AH2)</f>
        <v/>
      </c>
      <c r="AJ2" s="48" t="str">
        <f>IF(ISERROR(#REF!+AF2+AI2),"",#REF!+AF2+AI2)</f>
        <v/>
      </c>
      <c r="AK2" s="49">
        <v>0.05</v>
      </c>
      <c r="AL2" s="48">
        <f>IF(ISERROR(BA2*AK2),"",BA2*AK2)</f>
        <v>2.52</v>
      </c>
      <c r="AM2" s="49">
        <v>0.08</v>
      </c>
      <c r="AN2" s="48">
        <f>IF(ISERROR(BA2*AM2),"",BA2*AM2)</f>
        <v>4.03</v>
      </c>
      <c r="AO2" s="49">
        <v>0.1</v>
      </c>
      <c r="AP2" s="48">
        <f>IF(ISERROR(BA2*AO2),"",BA2*AO2)</f>
        <v>5.03</v>
      </c>
      <c r="AQ2" s="48">
        <f>IF((BB2-BA2)&lt;2.5,2.5-(BB2-BA2),0)</f>
        <v>0</v>
      </c>
      <c r="AR2" s="36" t="s">
        <v>2</v>
      </c>
      <c r="AS2" s="49">
        <v>0.04</v>
      </c>
      <c r="AT2" s="48">
        <f>IF(ISERROR(BA2*AS2),"",BA2*AS2)</f>
        <v>2.0099999999999998</v>
      </c>
      <c r="AU2" s="36"/>
      <c r="AV2" s="49"/>
      <c r="AW2" s="48">
        <f>IF(ISERROR(BA2*AV2),"",BA2*AV2)</f>
        <v>0</v>
      </c>
      <c r="AX2" s="48">
        <f>IF(ISERROR(AL2+AN2+AP2+AQ2+AT2+AW2),"",AL2+AN2+AP2+AQ2+AT2+AW2)</f>
        <v>13.59</v>
      </c>
      <c r="AY2" s="48" t="str">
        <f t="shared" ref="AY2:AY7" si="0">IF(ISERROR(AJ2+AX2),"",AJ2+AX2)</f>
        <v/>
      </c>
      <c r="AZ2" s="50" t="str">
        <f>IF(ISERROR((BA2-AY2)/BA2),"",(BA2-AY2)/BA2)</f>
        <v/>
      </c>
      <c r="BA2" s="63">
        <v>50.32</v>
      </c>
      <c r="BB2" s="63">
        <v>52.84</v>
      </c>
      <c r="BC2" s="34">
        <v>104.99</v>
      </c>
      <c r="BD2" s="50">
        <f>IF(ISERROR((BC2-BB2)/BC2),"",(BC2-BB2)/BC2)</f>
        <v>0.49669999999999997</v>
      </c>
      <c r="BE2" s="51"/>
    </row>
    <row r="3" spans="1:57" s="52" customFormat="1">
      <c r="A3" s="35">
        <v>2</v>
      </c>
      <c r="B3" s="36"/>
      <c r="C3" s="36"/>
      <c r="D3" s="36" t="s">
        <v>5</v>
      </c>
      <c r="E3" s="36" t="s">
        <v>62</v>
      </c>
      <c r="F3" s="36" t="s">
        <v>4</v>
      </c>
      <c r="G3" s="37" t="s">
        <v>71</v>
      </c>
      <c r="H3" s="37" t="s">
        <v>72</v>
      </c>
      <c r="I3" s="37" t="s">
        <v>73</v>
      </c>
      <c r="J3" s="37" t="s">
        <v>74</v>
      </c>
      <c r="K3" s="38" t="s">
        <v>75</v>
      </c>
      <c r="L3" s="37" t="s">
        <v>64</v>
      </c>
      <c r="M3" s="37" t="s">
        <v>69</v>
      </c>
      <c r="N3" s="39" t="s">
        <v>83</v>
      </c>
      <c r="O3" s="40" t="s">
        <v>77</v>
      </c>
      <c r="P3" s="36"/>
      <c r="Q3" s="36" t="s">
        <v>55</v>
      </c>
      <c r="R3" s="41"/>
      <c r="S3" s="4">
        <v>7.8</v>
      </c>
      <c r="T3" s="5">
        <v>0</v>
      </c>
      <c r="U3" s="5">
        <v>18.260000000000002</v>
      </c>
      <c r="V3" s="43"/>
      <c r="W3" s="36" t="s">
        <v>60</v>
      </c>
      <c r="X3" s="44">
        <v>43</v>
      </c>
      <c r="Y3" s="44">
        <v>64</v>
      </c>
      <c r="Z3" s="44">
        <v>34</v>
      </c>
      <c r="AA3" s="42"/>
      <c r="AB3" s="45">
        <v>4</v>
      </c>
      <c r="AC3" s="46">
        <f t="shared" ref="AC3:AC7" si="1">IF(X3="","",X3*Y3*Z3/1000000)</f>
        <v>9.4E-2</v>
      </c>
      <c r="AD3" s="47">
        <f t="shared" ref="AD3:AD7" si="2">IF(AB3="","",65/AC3*AB3)</f>
        <v>2766</v>
      </c>
      <c r="AE3" s="36">
        <v>3800</v>
      </c>
      <c r="AF3" s="48">
        <f t="shared" ref="AF3:AF7" si="3">IF(ISERROR(AE3/AD3),"",AE3/AD3)</f>
        <v>1.37</v>
      </c>
      <c r="AG3" s="37" t="s">
        <v>70</v>
      </c>
      <c r="AH3" s="49">
        <v>0.14399999999999999</v>
      </c>
      <c r="AI3" s="48" t="str">
        <f>IF(ISERROR(#REF!*AH3),"",#REF!*AH3)</f>
        <v/>
      </c>
      <c r="AJ3" s="48" t="str">
        <f>IF(ISERROR(#REF!+AF3+AI3),"",#REF!+AF3+AI3)</f>
        <v/>
      </c>
      <c r="AK3" s="49">
        <v>0.05</v>
      </c>
      <c r="AL3" s="48">
        <f>IF(ISERROR(BA3*AK3),"",BA3*AK3)</f>
        <v>2.52</v>
      </c>
      <c r="AM3" s="49">
        <v>0.08</v>
      </c>
      <c r="AN3" s="48">
        <f>IF(ISERROR(BA3*AM3),"",BA3*AM3)</f>
        <v>4.04</v>
      </c>
      <c r="AO3" s="49">
        <v>0.1</v>
      </c>
      <c r="AP3" s="48">
        <f>IF(ISERROR(BA3*AO3),"",BA3*AO3)</f>
        <v>5.05</v>
      </c>
      <c r="AQ3" s="48">
        <f>IF((BB3-BA3)&lt;2.5,2.5-(BB3-BA3),0)</f>
        <v>0</v>
      </c>
      <c r="AR3" s="36" t="s">
        <v>2</v>
      </c>
      <c r="AS3" s="49">
        <v>0.04</v>
      </c>
      <c r="AT3" s="48">
        <f>IF(ISERROR(BA3*AS3),"",BA3*AS3)</f>
        <v>2.02</v>
      </c>
      <c r="AU3" s="36"/>
      <c r="AV3" s="49"/>
      <c r="AW3" s="48">
        <f>IF(ISERROR(BA3*AV3),"",BA3*AV3)</f>
        <v>0</v>
      </c>
      <c r="AX3" s="48">
        <f t="shared" ref="AX3:AX7" si="4">IF(ISERROR(AL3+AN3+AP3+AQ3+AT3+AW3),"",AL3+AN3+AP3+AQ3+AT3+AW3)</f>
        <v>13.63</v>
      </c>
      <c r="AY3" s="48" t="str">
        <f t="shared" si="0"/>
        <v/>
      </c>
      <c r="AZ3" s="50" t="str">
        <f>IF(ISERROR((BA3-AY3)/BA3),"",(BA3-AY3)/BA3)</f>
        <v/>
      </c>
      <c r="BA3" s="63">
        <v>50.48</v>
      </c>
      <c r="BB3" s="63">
        <v>53</v>
      </c>
      <c r="BC3" s="34">
        <v>104.99</v>
      </c>
      <c r="BD3" s="50">
        <f>IF(ISERROR((BC3-BB3)/BC3),"",(BC3-BB3)/BC3)</f>
        <v>0.49519999999999997</v>
      </c>
      <c r="BE3" s="51"/>
    </row>
    <row r="4" spans="1:57" s="52" customFormat="1">
      <c r="A4" s="35">
        <v>3</v>
      </c>
      <c r="B4" s="36"/>
      <c r="C4" s="36"/>
      <c r="D4" s="36" t="s">
        <v>5</v>
      </c>
      <c r="E4" s="36" t="s">
        <v>62</v>
      </c>
      <c r="F4" s="36" t="s">
        <v>4</v>
      </c>
      <c r="G4" s="37" t="s">
        <v>71</v>
      </c>
      <c r="H4" s="37" t="s">
        <v>72</v>
      </c>
      <c r="I4" s="37" t="s">
        <v>73</v>
      </c>
      <c r="J4" s="37" t="s">
        <v>74</v>
      </c>
      <c r="K4" s="38" t="s">
        <v>75</v>
      </c>
      <c r="L4" s="37" t="s">
        <v>65</v>
      </c>
      <c r="M4" s="37" t="s">
        <v>69</v>
      </c>
      <c r="N4" s="39" t="s">
        <v>84</v>
      </c>
      <c r="O4" s="40" t="s">
        <v>78</v>
      </c>
      <c r="P4" s="36"/>
      <c r="Q4" s="36" t="s">
        <v>55</v>
      </c>
      <c r="R4" s="41"/>
      <c r="S4" s="4">
        <v>7.8</v>
      </c>
      <c r="T4" s="5">
        <v>0</v>
      </c>
      <c r="U4" s="5">
        <v>20.64</v>
      </c>
      <c r="V4" s="43"/>
      <c r="W4" s="36" t="s">
        <v>60</v>
      </c>
      <c r="X4" s="44">
        <v>43</v>
      </c>
      <c r="Y4" s="44">
        <v>64</v>
      </c>
      <c r="Z4" s="44">
        <v>34</v>
      </c>
      <c r="AA4" s="42"/>
      <c r="AB4" s="45">
        <v>4</v>
      </c>
      <c r="AC4" s="46">
        <f t="shared" si="1"/>
        <v>9.4E-2</v>
      </c>
      <c r="AD4" s="47">
        <f t="shared" si="2"/>
        <v>2766</v>
      </c>
      <c r="AE4" s="36">
        <v>3800</v>
      </c>
      <c r="AF4" s="48">
        <f t="shared" si="3"/>
        <v>1.37</v>
      </c>
      <c r="AG4" s="37" t="s">
        <v>70</v>
      </c>
      <c r="AH4" s="49">
        <v>0.14399999999999999</v>
      </c>
      <c r="AI4" s="48" t="str">
        <f>IF(ISERROR(#REF!*AH4),"",#REF!*AH4)</f>
        <v/>
      </c>
      <c r="AJ4" s="48" t="str">
        <f>IF(ISERROR(#REF!+AF4+AI4),"",#REF!+AF4+AI4)</f>
        <v/>
      </c>
      <c r="AK4" s="49">
        <v>0.05</v>
      </c>
      <c r="AL4" s="48">
        <f>IF(ISERROR(BA4*AK4),"",BA4*AK4)</f>
        <v>2.81</v>
      </c>
      <c r="AM4" s="49">
        <v>0.08</v>
      </c>
      <c r="AN4" s="48">
        <f>IF(ISERROR(BA4*AM4),"",BA4*AM4)</f>
        <v>4.49</v>
      </c>
      <c r="AO4" s="49">
        <v>0.1</v>
      </c>
      <c r="AP4" s="48">
        <f>IF(ISERROR(BA4*AO4),"",BA4*AO4)</f>
        <v>5.62</v>
      </c>
      <c r="AQ4" s="48">
        <f>IF((BB4-BA4)&lt;2.5,2.5-(BB4-BA4),0)</f>
        <v>0</v>
      </c>
      <c r="AR4" s="36" t="s">
        <v>2</v>
      </c>
      <c r="AS4" s="49">
        <v>0.04</v>
      </c>
      <c r="AT4" s="48">
        <f>IF(ISERROR(BA4*AS4),"",BA4*AS4)</f>
        <v>2.25</v>
      </c>
      <c r="AU4" s="36"/>
      <c r="AV4" s="49"/>
      <c r="AW4" s="48">
        <f>IF(ISERROR(BA4*AV4),"",BA4*AV4)</f>
        <v>0</v>
      </c>
      <c r="AX4" s="48">
        <f t="shared" si="4"/>
        <v>15.17</v>
      </c>
      <c r="AY4" s="48" t="str">
        <f t="shared" si="0"/>
        <v/>
      </c>
      <c r="AZ4" s="50" t="str">
        <f>IF(ISERROR((BA4-AY4)/BA4),"",(BA4-AY4)/BA4)</f>
        <v/>
      </c>
      <c r="BA4" s="63">
        <v>56.18</v>
      </c>
      <c r="BB4" s="63">
        <v>58.99</v>
      </c>
      <c r="BC4" s="34">
        <v>114.99</v>
      </c>
      <c r="BD4" s="50">
        <f>IF(ISERROR((BC4-BB4)/BC4),"",(BC4-BB4)/BC4)</f>
        <v>0.48699999999999999</v>
      </c>
      <c r="BE4" s="51"/>
    </row>
    <row r="5" spans="1:57" s="52" customFormat="1">
      <c r="A5" s="35">
        <v>8</v>
      </c>
      <c r="B5" s="36"/>
      <c r="C5" s="36"/>
      <c r="D5" s="36" t="s">
        <v>5</v>
      </c>
      <c r="E5" s="36" t="s">
        <v>62</v>
      </c>
      <c r="F5" s="36" t="s">
        <v>4</v>
      </c>
      <c r="G5" s="37" t="s">
        <v>71</v>
      </c>
      <c r="H5" s="37" t="s">
        <v>72</v>
      </c>
      <c r="I5" s="37" t="s">
        <v>73</v>
      </c>
      <c r="J5" s="37" t="s">
        <v>74</v>
      </c>
      <c r="K5" s="38" t="s">
        <v>75</v>
      </c>
      <c r="L5" s="36" t="s">
        <v>66</v>
      </c>
      <c r="M5" s="37" t="s">
        <v>69</v>
      </c>
      <c r="N5" s="39" t="s">
        <v>85</v>
      </c>
      <c r="O5" s="40" t="s">
        <v>79</v>
      </c>
      <c r="P5" s="36"/>
      <c r="Q5" s="36" t="s">
        <v>55</v>
      </c>
      <c r="R5" s="41"/>
      <c r="S5" s="4">
        <v>7.8</v>
      </c>
      <c r="T5" s="5">
        <v>0</v>
      </c>
      <c r="U5" s="5">
        <v>29.96</v>
      </c>
      <c r="V5" s="53"/>
      <c r="W5" s="36" t="s">
        <v>60</v>
      </c>
      <c r="X5" s="44">
        <v>43</v>
      </c>
      <c r="Y5" s="44">
        <v>64</v>
      </c>
      <c r="Z5" s="44">
        <v>36</v>
      </c>
      <c r="AA5" s="42"/>
      <c r="AB5" s="45">
        <v>4</v>
      </c>
      <c r="AC5" s="46">
        <f t="shared" si="1"/>
        <v>9.9000000000000005E-2</v>
      </c>
      <c r="AD5" s="47">
        <f t="shared" si="2"/>
        <v>2626</v>
      </c>
      <c r="AE5" s="36"/>
      <c r="AF5" s="48">
        <f t="shared" si="3"/>
        <v>0</v>
      </c>
      <c r="AG5" s="37" t="s">
        <v>70</v>
      </c>
      <c r="AH5" s="49">
        <v>0.14399999999999999</v>
      </c>
      <c r="AI5" s="48" t="str">
        <f>IF(ISERROR(#REF!*AH5),"",#REF!*AH5)</f>
        <v/>
      </c>
      <c r="AJ5" s="48" t="str">
        <f>IF(ISERROR(#REF!+AF5+AI5),"",#REF!+AF5+AI5)</f>
        <v/>
      </c>
      <c r="AK5" s="49">
        <v>0.05</v>
      </c>
      <c r="AL5" s="48">
        <f>IF(ISERROR(BA5*AK5),"",BA5*AK5)</f>
        <v>3.89</v>
      </c>
      <c r="AM5" s="49">
        <v>0.08</v>
      </c>
      <c r="AN5" s="48">
        <f>IF(ISERROR(BA5*AM5),"",BA5*AM5)</f>
        <v>6.22</v>
      </c>
      <c r="AO5" s="49">
        <v>0.1</v>
      </c>
      <c r="AP5" s="48">
        <f>IF(ISERROR(BA5*AO5),"",BA5*AO5)</f>
        <v>7.78</v>
      </c>
      <c r="AQ5" s="48">
        <f>IF((BB5-BA5)&lt;2.5,2.5-(BB5-BA5),0)</f>
        <v>0</v>
      </c>
      <c r="AR5" s="36" t="s">
        <v>2</v>
      </c>
      <c r="AS5" s="49">
        <v>0.04</v>
      </c>
      <c r="AT5" s="48">
        <f>IF(ISERROR(BA5*AS5),"",BA5*AS5)</f>
        <v>3.11</v>
      </c>
      <c r="AU5" s="36"/>
      <c r="AV5" s="49"/>
      <c r="AW5" s="48">
        <f>IF(ISERROR(BA5*AV5),"",BA5*AV5)</f>
        <v>0</v>
      </c>
      <c r="AX5" s="48">
        <f t="shared" si="4"/>
        <v>21</v>
      </c>
      <c r="AY5" s="48" t="str">
        <f t="shared" si="0"/>
        <v/>
      </c>
      <c r="AZ5" s="50" t="str">
        <f>IF(ISERROR((BA5-AY5)/BA5),"",(BA5-AY5)/BA5)</f>
        <v/>
      </c>
      <c r="BA5" s="63">
        <v>77.77</v>
      </c>
      <c r="BB5" s="63">
        <v>81.66</v>
      </c>
      <c r="BC5" s="34">
        <v>149.99</v>
      </c>
      <c r="BD5" s="50">
        <f>IF(ISERROR((BC5-BB5)/BC5),"",(BC5-BB5)/BC5)</f>
        <v>0.4556</v>
      </c>
      <c r="BE5" s="51"/>
    </row>
    <row r="6" spans="1:57" s="52" customFormat="1">
      <c r="A6" s="35">
        <v>9</v>
      </c>
      <c r="B6" s="36"/>
      <c r="C6" s="36"/>
      <c r="D6" s="36" t="s">
        <v>5</v>
      </c>
      <c r="E6" s="36" t="s">
        <v>62</v>
      </c>
      <c r="F6" s="36" t="s">
        <v>4</v>
      </c>
      <c r="G6" s="37" t="s">
        <v>71</v>
      </c>
      <c r="H6" s="37" t="s">
        <v>72</v>
      </c>
      <c r="I6" s="37" t="s">
        <v>73</v>
      </c>
      <c r="J6" s="37" t="s">
        <v>74</v>
      </c>
      <c r="K6" s="38" t="s">
        <v>75</v>
      </c>
      <c r="L6" s="36" t="s">
        <v>67</v>
      </c>
      <c r="M6" s="37" t="s">
        <v>69</v>
      </c>
      <c r="N6" s="39" t="s">
        <v>86</v>
      </c>
      <c r="O6" s="40" t="s">
        <v>80</v>
      </c>
      <c r="P6" s="36"/>
      <c r="Q6" s="36" t="s">
        <v>55</v>
      </c>
      <c r="R6" s="41"/>
      <c r="S6" s="4">
        <v>7.8</v>
      </c>
      <c r="T6" s="5">
        <v>0</v>
      </c>
      <c r="U6" s="5">
        <v>32.159999999999997</v>
      </c>
      <c r="V6" s="53"/>
      <c r="W6" s="36" t="s">
        <v>60</v>
      </c>
      <c r="X6" s="44">
        <v>43</v>
      </c>
      <c r="Y6" s="44">
        <v>64</v>
      </c>
      <c r="Z6" s="44">
        <v>36</v>
      </c>
      <c r="AA6" s="42"/>
      <c r="AB6" s="45">
        <v>4</v>
      </c>
      <c r="AC6" s="46">
        <f t="shared" si="1"/>
        <v>9.9000000000000005E-2</v>
      </c>
      <c r="AD6" s="47">
        <f t="shared" si="2"/>
        <v>2626</v>
      </c>
      <c r="AE6" s="36"/>
      <c r="AF6" s="48">
        <f t="shared" si="3"/>
        <v>0</v>
      </c>
      <c r="AG6" s="37" t="s">
        <v>70</v>
      </c>
      <c r="AH6" s="49">
        <v>0.14399999999999999</v>
      </c>
      <c r="AI6" s="48" t="str">
        <f>IF(ISERROR(#REF!*AH6),"",#REF!*AH6)</f>
        <v/>
      </c>
      <c r="AJ6" s="48" t="str">
        <f>IF(ISERROR(#REF!+AF6+AI6),"",#REF!+AF6+AI6)</f>
        <v/>
      </c>
      <c r="AK6" s="49">
        <v>0.05</v>
      </c>
      <c r="AL6" s="48">
        <f>IF(ISERROR(BA6*AK6),"",BA6*AK6)</f>
        <v>4.1900000000000004</v>
      </c>
      <c r="AM6" s="49">
        <v>0.08</v>
      </c>
      <c r="AN6" s="48">
        <f>IF(ISERROR(BA6*AM6),"",BA6*AM6)</f>
        <v>6.71</v>
      </c>
      <c r="AO6" s="49">
        <v>0.1</v>
      </c>
      <c r="AP6" s="48">
        <f>IF(ISERROR(BA6*AO6),"",BA6*AO6)</f>
        <v>8.3800000000000008</v>
      </c>
      <c r="AQ6" s="48">
        <f>IF((BB6-BA6)&lt;2.5,2.5-(BB6-BA6),0)</f>
        <v>0</v>
      </c>
      <c r="AR6" s="36" t="s">
        <v>2</v>
      </c>
      <c r="AS6" s="49">
        <v>0.04</v>
      </c>
      <c r="AT6" s="48">
        <f>IF(ISERROR(BA6*AS6),"",BA6*AS6)</f>
        <v>3.35</v>
      </c>
      <c r="AU6" s="36"/>
      <c r="AV6" s="49"/>
      <c r="AW6" s="48">
        <f>IF(ISERROR(BA6*AV6),"",BA6*AV6)</f>
        <v>0</v>
      </c>
      <c r="AX6" s="48">
        <f t="shared" si="4"/>
        <v>22.63</v>
      </c>
      <c r="AY6" s="48" t="str">
        <f t="shared" si="0"/>
        <v/>
      </c>
      <c r="AZ6" s="50" t="str">
        <f>IF(ISERROR((BA6-AY6)/BA6),"",(BA6-AY6)/BA6)</f>
        <v/>
      </c>
      <c r="BA6" s="63">
        <v>83.84</v>
      </c>
      <c r="BB6" s="63">
        <v>88.03</v>
      </c>
      <c r="BC6" s="34">
        <v>154.99</v>
      </c>
      <c r="BD6" s="50">
        <f>IF(ISERROR((BC6-BB6)/BC6),"",(BC6-BB6)/BC6)</f>
        <v>0.432</v>
      </c>
      <c r="BE6" s="51"/>
    </row>
    <row r="7" spans="1:57" s="52" customFormat="1">
      <c r="A7" s="35">
        <v>10</v>
      </c>
      <c r="B7" s="36"/>
      <c r="C7" s="36"/>
      <c r="D7" s="36" t="s">
        <v>5</v>
      </c>
      <c r="E7" s="36" t="s">
        <v>62</v>
      </c>
      <c r="F7" s="36" t="s">
        <v>4</v>
      </c>
      <c r="G7" s="37" t="s">
        <v>71</v>
      </c>
      <c r="H7" s="37" t="s">
        <v>72</v>
      </c>
      <c r="I7" s="37" t="s">
        <v>73</v>
      </c>
      <c r="J7" s="37" t="s">
        <v>74</v>
      </c>
      <c r="K7" s="38" t="s">
        <v>75</v>
      </c>
      <c r="L7" s="36" t="s">
        <v>68</v>
      </c>
      <c r="M7" s="37" t="s">
        <v>69</v>
      </c>
      <c r="N7" s="39" t="s">
        <v>87</v>
      </c>
      <c r="O7" s="40" t="s">
        <v>81</v>
      </c>
      <c r="P7" s="36"/>
      <c r="Q7" s="36" t="s">
        <v>55</v>
      </c>
      <c r="R7" s="41"/>
      <c r="S7" s="4">
        <v>7.8</v>
      </c>
      <c r="T7" s="5">
        <v>0</v>
      </c>
      <c r="U7" s="5">
        <v>32.159999999999997</v>
      </c>
      <c r="V7" s="53"/>
      <c r="W7" s="36" t="s">
        <v>60</v>
      </c>
      <c r="X7" s="44">
        <v>43</v>
      </c>
      <c r="Y7" s="44">
        <v>64</v>
      </c>
      <c r="Z7" s="44">
        <v>36</v>
      </c>
      <c r="AA7" s="42"/>
      <c r="AB7" s="45">
        <v>4</v>
      </c>
      <c r="AC7" s="46">
        <f t="shared" si="1"/>
        <v>9.9000000000000005E-2</v>
      </c>
      <c r="AD7" s="47">
        <f t="shared" si="2"/>
        <v>2626</v>
      </c>
      <c r="AE7" s="36"/>
      <c r="AF7" s="48">
        <f t="shared" si="3"/>
        <v>0</v>
      </c>
      <c r="AG7" s="37" t="s">
        <v>70</v>
      </c>
      <c r="AH7" s="49">
        <v>0.14399999999999999</v>
      </c>
      <c r="AI7" s="48" t="str">
        <f>IF(ISERROR(#REF!*AH7),"",#REF!*AH7)</f>
        <v/>
      </c>
      <c r="AJ7" s="48" t="str">
        <f>IF(ISERROR(#REF!+AF7+AI7),"",#REF!+AF7+AI7)</f>
        <v/>
      </c>
      <c r="AK7" s="49">
        <v>0.05</v>
      </c>
      <c r="AL7" s="48">
        <f>IF(ISERROR(BA7*AK7),"",BA7*AK7)</f>
        <v>4.1900000000000004</v>
      </c>
      <c r="AM7" s="49">
        <v>0.08</v>
      </c>
      <c r="AN7" s="48">
        <f>IF(ISERROR(BA7*AM7),"",BA7*AM7)</f>
        <v>6.71</v>
      </c>
      <c r="AO7" s="49">
        <v>0.1</v>
      </c>
      <c r="AP7" s="48">
        <f>IF(ISERROR(BA7*AO7),"",BA7*AO7)</f>
        <v>8.3800000000000008</v>
      </c>
      <c r="AQ7" s="48">
        <f>IF((BB7-BA7)&lt;2.5,2.5-(BB7-BA7),0)</f>
        <v>0</v>
      </c>
      <c r="AR7" s="36" t="s">
        <v>2</v>
      </c>
      <c r="AS7" s="49">
        <v>0.04</v>
      </c>
      <c r="AT7" s="48">
        <f>IF(ISERROR(BA7*AS7),"",BA7*AS7)</f>
        <v>3.35</v>
      </c>
      <c r="AU7" s="36"/>
      <c r="AV7" s="49"/>
      <c r="AW7" s="48">
        <f>IF(ISERROR(BA7*AV7),"",BA7*AV7)</f>
        <v>0</v>
      </c>
      <c r="AX7" s="48">
        <f t="shared" si="4"/>
        <v>22.63</v>
      </c>
      <c r="AY7" s="48" t="str">
        <f t="shared" si="0"/>
        <v/>
      </c>
      <c r="AZ7" s="50" t="str">
        <f>IF(ISERROR((BA7-AY7)/BA7),"",(BA7-AY7)/BA7)</f>
        <v/>
      </c>
      <c r="BA7" s="63">
        <v>83.84</v>
      </c>
      <c r="BB7" s="63">
        <v>88.03</v>
      </c>
      <c r="BC7" s="34">
        <v>154.99</v>
      </c>
      <c r="BD7" s="50">
        <f>IF(ISERROR((BC7-BB7)/BC7),"",(BC7-BB7)/BC7)</f>
        <v>0.432</v>
      </c>
      <c r="BE7" s="51"/>
    </row>
    <row r="8" spans="1:57" s="52" customFormat="1">
      <c r="A8" s="54"/>
      <c r="K8" s="55"/>
      <c r="R8" s="56"/>
      <c r="S8" s="57"/>
      <c r="T8" s="58"/>
      <c r="U8" s="58"/>
      <c r="V8" s="58"/>
      <c r="X8" s="59"/>
      <c r="Y8" s="59"/>
      <c r="Z8" s="59"/>
      <c r="AA8" s="57"/>
      <c r="AB8" s="60"/>
      <c r="AC8" s="61"/>
      <c r="AD8" s="60"/>
      <c r="AF8" s="58"/>
      <c r="AH8" s="62"/>
      <c r="AI8" s="58"/>
      <c r="AJ8" s="58"/>
      <c r="AK8" s="62"/>
      <c r="AL8" s="58"/>
      <c r="AM8" s="62"/>
      <c r="AN8" s="58"/>
      <c r="AO8" s="62"/>
      <c r="AP8" s="58"/>
      <c r="AQ8" s="58"/>
      <c r="AS8" s="62"/>
      <c r="AT8" s="58"/>
      <c r="AU8" s="58"/>
      <c r="AV8" s="62"/>
      <c r="AW8" s="62"/>
      <c r="AX8" s="58"/>
      <c r="AY8" s="58"/>
      <c r="AZ8" s="58"/>
      <c r="BA8" s="62"/>
      <c r="BB8" s="60"/>
    </row>
    <row r="13" spans="1:57">
      <c r="BA13" s="63"/>
    </row>
    <row r="14" spans="1:57">
      <c r="BA14" s="63">
        <v>50.32</v>
      </c>
    </row>
    <row r="15" spans="1:57">
      <c r="BA15" s="63">
        <v>50.48</v>
      </c>
    </row>
    <row r="16" spans="1:57">
      <c r="BA16" s="63">
        <v>56.18</v>
      </c>
    </row>
    <row r="17" spans="53:53">
      <c r="BA17" s="63">
        <v>77.77</v>
      </c>
    </row>
    <row r="18" spans="53:53">
      <c r="BA18" s="63">
        <v>83.84</v>
      </c>
    </row>
    <row r="19" spans="53:53">
      <c r="BA19" s="63">
        <v>83.84</v>
      </c>
    </row>
    <row r="20" spans="53:53">
      <c r="BA20" s="63"/>
    </row>
    <row r="21" spans="53:53">
      <c r="BA21" s="63"/>
    </row>
    <row r="22" spans="53:53">
      <c r="BA22" s="63"/>
    </row>
  </sheetData>
  <sheetProtection insertRows="0" deleteRows="0" sort="0"/>
  <protectedRanges>
    <protectedRange sqref="BA1 A2:J247 L8:R247 V8:BB247 S8:U10 S17:U247 L2:BE7" name="Range1"/>
    <protectedRange sqref="K2:K252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E2:E7</xm:sqref>
        </x14:dataValidation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W2:W7</xm:sqref>
        </x14:dataValidation>
        <x14:dataValidation type="list" allowBlank="1" showInputMessage="1" showErrorMessage="1">
          <x14:formula1>
            <xm:f>#REF!</xm:f>
          </x14:formula1>
          <xm:sqref>Q2:Q7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P2:P7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2026-04-03T04:40:00Z</dcterms:modified>
</cp:coreProperties>
</file>