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2" i="1" l="1"/>
  <c r="AB22" i="1"/>
  <c r="AC22" i="1" s="1"/>
  <c r="AE22" i="1" s="1"/>
  <c r="S22" i="1"/>
  <c r="AH22" i="1" s="1"/>
  <c r="AX21" i="1"/>
  <c r="AB21" i="1"/>
  <c r="AC21" i="1" s="1"/>
  <c r="AE21" i="1" s="1"/>
  <c r="S21" i="1"/>
  <c r="AH21" i="1" s="1"/>
  <c r="AX20" i="1"/>
  <c r="AB20" i="1"/>
  <c r="AC20" i="1" s="1"/>
  <c r="AE20" i="1" s="1"/>
  <c r="S20" i="1"/>
  <c r="AH20" i="1" s="1"/>
  <c r="AX19" i="1"/>
  <c r="AB19" i="1"/>
  <c r="AC19" i="1" s="1"/>
  <c r="AE19" i="1" s="1"/>
  <c r="S19" i="1"/>
  <c r="AH19" i="1" s="1"/>
  <c r="AX18" i="1"/>
  <c r="AB18" i="1"/>
  <c r="AC18" i="1" s="1"/>
  <c r="AE18" i="1" s="1"/>
  <c r="S18" i="1"/>
  <c r="AH18" i="1" s="1"/>
  <c r="AX17" i="1"/>
  <c r="AB17" i="1"/>
  <c r="AC17" i="1" s="1"/>
  <c r="AE17" i="1" s="1"/>
  <c r="S17" i="1"/>
  <c r="AH17" i="1" s="1"/>
  <c r="AX16" i="1"/>
  <c r="AB16" i="1"/>
  <c r="AC16" i="1" s="1"/>
  <c r="AE16" i="1" s="1"/>
  <c r="S16" i="1"/>
  <c r="AH16" i="1" s="1"/>
  <c r="AX15" i="1"/>
  <c r="AB15" i="1"/>
  <c r="AC15" i="1" s="1"/>
  <c r="AE15" i="1" s="1"/>
  <c r="S15" i="1"/>
  <c r="AH15" i="1" s="1"/>
  <c r="AX14" i="1"/>
  <c r="AB14" i="1"/>
  <c r="AC14" i="1" s="1"/>
  <c r="AE14" i="1" s="1"/>
  <c r="S14" i="1"/>
  <c r="AH14" i="1" s="1"/>
  <c r="AX13" i="1"/>
  <c r="AB13" i="1"/>
  <c r="AC13" i="1" s="1"/>
  <c r="AE13" i="1" s="1"/>
  <c r="S13" i="1"/>
  <c r="AH13" i="1" s="1"/>
  <c r="AX12" i="1"/>
  <c r="AB12" i="1"/>
  <c r="AC12" i="1" s="1"/>
  <c r="AE12" i="1" s="1"/>
  <c r="S12" i="1"/>
  <c r="AH12" i="1" s="1"/>
  <c r="AX11" i="1"/>
  <c r="AC11" i="1"/>
  <c r="AE11" i="1" s="1"/>
  <c r="AB11" i="1"/>
  <c r="S11" i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X2" i="1"/>
  <c r="AB2" i="1"/>
  <c r="AC2" i="1" s="1"/>
  <c r="AE2" i="1" s="1"/>
  <c r="S2" i="1"/>
  <c r="AH2" i="1" s="1"/>
  <c r="AI4" i="1" l="1"/>
  <c r="AW4" i="1" s="1"/>
  <c r="AI8" i="1"/>
  <c r="AH3" i="1"/>
  <c r="AI3" i="1" s="1"/>
  <c r="AH11" i="1"/>
  <c r="AI11" i="1" s="1"/>
  <c r="AI7" i="1"/>
  <c r="AI9" i="1"/>
  <c r="AI2" i="1"/>
  <c r="AW2" i="1" s="1"/>
  <c r="AI6" i="1"/>
  <c r="AW6" i="1" s="1"/>
  <c r="AI10" i="1"/>
  <c r="AW10" i="1" s="1"/>
  <c r="AI12" i="1"/>
  <c r="AW12" i="1" s="1"/>
  <c r="AI14" i="1"/>
  <c r="AW14" i="1" s="1"/>
  <c r="AI16" i="1"/>
  <c r="AW16" i="1" s="1"/>
  <c r="AI5" i="1"/>
  <c r="AI18" i="1"/>
  <c r="AI20" i="1"/>
  <c r="AI22" i="1"/>
  <c r="AI13" i="1"/>
  <c r="AI15" i="1"/>
  <c r="AI17" i="1"/>
  <c r="AI19" i="1"/>
  <c r="AI21" i="1"/>
  <c r="AW15" i="1" l="1"/>
  <c r="AW20" i="1"/>
  <c r="AW21" i="1"/>
  <c r="AW13" i="1"/>
  <c r="AW18" i="1"/>
  <c r="AK14" i="1"/>
  <c r="AS14" i="1"/>
  <c r="AO14" i="1"/>
  <c r="AM14" i="1"/>
  <c r="AS10" i="1"/>
  <c r="AO10" i="1"/>
  <c r="AM10" i="1"/>
  <c r="AK10" i="1"/>
  <c r="AW5" i="1"/>
  <c r="AW19" i="1"/>
  <c r="AS4" i="1"/>
  <c r="AM4" i="1"/>
  <c r="AO4" i="1"/>
  <c r="AK4" i="1"/>
  <c r="AW9" i="1"/>
  <c r="AW3" i="1"/>
  <c r="AW11" i="1"/>
  <c r="AW17" i="1"/>
  <c r="AW22" i="1"/>
  <c r="AK16" i="1"/>
  <c r="AS16" i="1"/>
  <c r="AO16" i="1"/>
  <c r="AM16" i="1"/>
  <c r="AS12" i="1"/>
  <c r="AO12" i="1"/>
  <c r="AM12" i="1"/>
  <c r="AK12" i="1"/>
  <c r="AW8" i="1"/>
  <c r="AS6" i="1"/>
  <c r="AM6" i="1"/>
  <c r="AO6" i="1"/>
  <c r="AK6" i="1"/>
  <c r="AW7" i="1"/>
  <c r="AS2" i="1"/>
  <c r="AM2" i="1"/>
  <c r="AO2" i="1"/>
  <c r="AK2" i="1"/>
  <c r="AT6" i="1" l="1"/>
  <c r="AU6" i="1" s="1"/>
  <c r="AV6" i="1" s="1"/>
  <c r="AT16" i="1"/>
  <c r="AU16" i="1" s="1"/>
  <c r="AV16" i="1" s="1"/>
  <c r="AK17" i="1"/>
  <c r="AS17" i="1"/>
  <c r="AO17" i="1"/>
  <c r="AM17" i="1"/>
  <c r="AS3" i="1"/>
  <c r="AM3" i="1"/>
  <c r="AO3" i="1"/>
  <c r="AK3" i="1"/>
  <c r="AT4" i="1"/>
  <c r="AU4" i="1" s="1"/>
  <c r="AV4" i="1" s="1"/>
  <c r="AT10" i="1"/>
  <c r="AU10" i="1" s="1"/>
  <c r="AV10" i="1" s="1"/>
  <c r="AS19" i="1"/>
  <c r="AO19" i="1"/>
  <c r="AM19" i="1"/>
  <c r="AK19" i="1"/>
  <c r="AT14" i="1"/>
  <c r="AU14" i="1" s="1"/>
  <c r="AV14" i="1" s="1"/>
  <c r="AS13" i="1"/>
  <c r="AO13" i="1"/>
  <c r="AM13" i="1"/>
  <c r="AK13" i="1"/>
  <c r="AS20" i="1"/>
  <c r="AO20" i="1"/>
  <c r="AM20" i="1"/>
  <c r="AK20" i="1"/>
  <c r="AT2" i="1"/>
  <c r="AU2" i="1" s="1"/>
  <c r="AV2" i="1" s="1"/>
  <c r="AS8" i="1"/>
  <c r="AO8" i="1"/>
  <c r="AM8" i="1"/>
  <c r="AK8" i="1"/>
  <c r="AS22" i="1"/>
  <c r="AO22" i="1"/>
  <c r="AM22" i="1"/>
  <c r="AK22" i="1"/>
  <c r="AK11" i="1"/>
  <c r="AS11" i="1"/>
  <c r="AO11" i="1"/>
  <c r="AM11" i="1"/>
  <c r="AS9" i="1"/>
  <c r="AO9" i="1"/>
  <c r="AM9" i="1"/>
  <c r="AK9" i="1"/>
  <c r="AS7" i="1"/>
  <c r="AO7" i="1"/>
  <c r="AM7" i="1"/>
  <c r="AK7" i="1"/>
  <c r="AT12" i="1"/>
  <c r="AU12" i="1" s="1"/>
  <c r="AV12" i="1" s="1"/>
  <c r="AS5" i="1"/>
  <c r="AM5" i="1"/>
  <c r="AO5" i="1"/>
  <c r="AK5" i="1"/>
  <c r="AS18" i="1"/>
  <c r="AO18" i="1"/>
  <c r="AM18" i="1"/>
  <c r="AK18" i="1"/>
  <c r="AS21" i="1"/>
  <c r="AO21" i="1"/>
  <c r="AM21" i="1"/>
  <c r="AK21" i="1"/>
  <c r="AS15" i="1"/>
  <c r="AO15" i="1"/>
  <c r="AM15" i="1"/>
  <c r="AK15" i="1"/>
  <c r="AT5" i="1" l="1"/>
  <c r="AU5" i="1" s="1"/>
  <c r="AV5" i="1" s="1"/>
  <c r="AT11" i="1"/>
  <c r="AU11" i="1" s="1"/>
  <c r="AV11" i="1" s="1"/>
  <c r="AT3" i="1"/>
  <c r="AU3" i="1" s="1"/>
  <c r="AV3" i="1" s="1"/>
  <c r="AT7" i="1"/>
  <c r="AU7" i="1" s="1"/>
  <c r="AV7" i="1" s="1"/>
  <c r="AT20" i="1"/>
  <c r="AU20" i="1" s="1"/>
  <c r="AV20" i="1" s="1"/>
  <c r="AT15" i="1"/>
  <c r="AU15" i="1" s="1"/>
  <c r="AV15" i="1" s="1"/>
  <c r="AT22" i="1"/>
  <c r="AU22" i="1" s="1"/>
  <c r="AV22" i="1" s="1"/>
  <c r="AT13" i="1"/>
  <c r="AU13" i="1" s="1"/>
  <c r="AV13" i="1" s="1"/>
  <c r="AT8" i="1"/>
  <c r="AU8" i="1" s="1"/>
  <c r="AV8" i="1" s="1"/>
  <c r="AT21" i="1"/>
  <c r="AU21" i="1" s="1"/>
  <c r="AV21" i="1" s="1"/>
  <c r="AT18" i="1"/>
  <c r="AU18" i="1" s="1"/>
  <c r="AV18" i="1" s="1"/>
  <c r="AT9" i="1"/>
  <c r="AU9" i="1" s="1"/>
  <c r="AV9" i="1" s="1"/>
  <c r="AT19" i="1"/>
  <c r="AU19" i="1" s="1"/>
  <c r="AV19" i="1" s="1"/>
  <c r="AT17" i="1"/>
  <c r="AU17" i="1" s="1"/>
  <c r="AV1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<sst xmlns="http://schemas.openxmlformats.org/spreadsheetml/2006/main" count="326" uniqueCount="193">
  <si>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</si>
  <si>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</si>
  <si>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</si>
  <si>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</si>
  <si>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</si>
  <si>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</si>
  <si>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</si>
  <si>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</si>
  <si>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</si>
  <si>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</si>
  <si>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</si>
  <si>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</si>
  <si>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</si>
  <si>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</si>
  <si>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</si>
  <si>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</si>
  <si>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</si>
  <si>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</si>
  <si>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</si>
  <si>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</si>
  <si>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</si>
  <si>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</si>
  <si>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</si>
  <si>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</si>
  <si>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</si>
  <si>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</si>
  <si>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</si>
  <si>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</si>
  <si>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</si>
  <si>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</si>
  <si>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</si>
  <si>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</si>
  <si>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</si>
  <si>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</si>
  <si>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</si>
  <si>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</si>
  <si>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</si>
  <si>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</si>
  <si>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</si>
  <si>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</si>
  <si>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</si>
  <si>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</si>
  <si>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</si>
  <si>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</si>
  <si>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</si>
  <si>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</si>
  <si>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</si>
  <si>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</si>
  <si>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</si>
  <si>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</si>
  <si>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</si>
  <si>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</si>
  <si>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</si>
  <si>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</si>
  <si>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</si>
  <si>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Juliette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</si>
  <si>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</si>
  <si>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</si>
  <si>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</si>
  <si>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</si>
  <si>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Twin/TXL: 66x90"/20x26+1"/66x96"/39x80+12"/20x30"/20x30"</t>
    <phoneticPr fontId="9" type="noConversion"/>
  </si>
  <si>
    <t>Black</t>
    <phoneticPr fontId="9" type="noConversion"/>
  </si>
  <si>
    <t>RH10-0671</t>
  </si>
  <si>
    <t>Set</t>
  </si>
  <si>
    <t>Compressed/Knocked Down</t>
  </si>
  <si>
    <t>9404.40.9022</t>
    <phoneticPr fontId="9" type="noConversion"/>
  </si>
  <si>
    <t>Juliette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</si>
  <si>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</si>
  <si>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</si>
  <si>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</si>
  <si>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</si>
  <si>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Full: 80x90"/20x26+1"(2)/81x96"/54x75"+15"/20x30"(2)/20x30"(2)</t>
    <phoneticPr fontId="9" type="noConversion"/>
  </si>
  <si>
    <t>Black</t>
    <phoneticPr fontId="9" type="noConversion"/>
  </si>
  <si>
    <t>RH10-0672</t>
  </si>
  <si>
    <t>9404.40.9022</t>
    <phoneticPr fontId="9" type="noConversion"/>
  </si>
  <si>
    <t>Juliette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</si>
  <si>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</si>
  <si>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</si>
  <si>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Queen: 90x90"/20x26+1"(2)/90x102"/60x80"+15"/20x30"(2)/20x30"(2)</t>
    <phoneticPr fontId="9" type="noConversion"/>
  </si>
  <si>
    <t>Black</t>
    <phoneticPr fontId="9" type="noConversion"/>
  </si>
  <si>
    <t>RH10-0673</t>
  </si>
  <si>
    <t>9404.40.9022</t>
    <phoneticPr fontId="9" type="noConversion"/>
  </si>
  <si>
    <t>Juliette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</si>
  <si>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</si>
  <si>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</si>
  <si>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</si>
  <si>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</si>
  <si>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King: 104x90"L/20x36+1"L(2)/108x102"/78x80"+15"/20x40"(2)/20x40"(2)</t>
    <phoneticPr fontId="9" type="noConversion"/>
  </si>
  <si>
    <t>Black</t>
    <phoneticPr fontId="9" type="noConversion"/>
  </si>
  <si>
    <t>RH10-0674</t>
  </si>
  <si>
    <t>Regency Heights</t>
    <phoneticPr fontId="9" type="noConversion"/>
  </si>
  <si>
    <t>QUILT</t>
  </si>
  <si>
    <t>100% Polyester Printed Quilt Mini Set</t>
    <phoneticPr fontId="9" type="noConversion"/>
  </si>
  <si>
    <t>Quilt Mini Set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</si>
  <si>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</si>
  <si>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 xml:space="preserve">100% Polyester Microfiber,  poly fill  </t>
    <phoneticPr fontId="9" type="noConversion"/>
  </si>
  <si>
    <t>Twin: 66x90"/20x26"(1)</t>
  </si>
  <si>
    <t>RH14-0675</t>
    <phoneticPr fontId="9" type="noConversion"/>
  </si>
  <si>
    <t>9404.40.9022</t>
    <phoneticPr fontId="9" type="noConversion"/>
  </si>
  <si>
    <t>Juliette</t>
    <phoneticPr fontId="9" type="noConversion"/>
  </si>
  <si>
    <t>100% Polyester Printed Quilt Mini Set</t>
    <phoneticPr fontId="9" type="noConversion"/>
  </si>
  <si>
    <t>Quilt Mini Set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</si>
  <si>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</si>
  <si>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 xml:space="preserve">100% Polyester Microfiber,  poly fill  </t>
    <phoneticPr fontId="9" type="noConversion"/>
  </si>
  <si>
    <t>Full/Queen: 90x90"/20x26"(2)</t>
  </si>
  <si>
    <t>Black</t>
    <phoneticPr fontId="9" type="noConversion"/>
  </si>
  <si>
    <t>RH14-0676</t>
  </si>
  <si>
    <t>Quilt Mini Set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</si>
  <si>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</si>
  <si>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>King: 104x90"/20x36"(2)</t>
  </si>
  <si>
    <t>RH14-0677</t>
  </si>
  <si>
    <t>100% Polyester Printed 6PCs Comforter Set</t>
    <phoneticPr fontId="9" type="noConversion"/>
  </si>
  <si>
    <t>6PCs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</si>
  <si>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</si>
  <si>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>New Blush</t>
    <phoneticPr fontId="9" type="noConversion"/>
  </si>
  <si>
    <t>RH10-0678</t>
    <phoneticPr fontId="9" type="noConversion"/>
  </si>
  <si>
    <t>9404.40.9022</t>
    <phoneticPr fontId="9" type="noConversion"/>
  </si>
  <si>
    <t>Juliette</t>
    <phoneticPr fontId="9" type="noConversion"/>
  </si>
  <si>
    <t>100% Polyester Printed 9PCs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</si>
  <si>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</si>
  <si>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</si>
  <si>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Full: 80x90"/20x26+1"(2)/81x96"/54x75"+15"/20x30"(2)/20x30"(2)</t>
    <phoneticPr fontId="9" type="noConversion"/>
  </si>
  <si>
    <t>New Blush</t>
    <phoneticPr fontId="9" type="noConversion"/>
  </si>
  <si>
    <t>RH10-0679</t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</si>
  <si>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</si>
  <si>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</si>
  <si>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</si>
  <si>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</si>
  <si>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</si>
  <si>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Queen: 90x90"/20x26+1"(2)/90x102"/60x80"+15"/20x30"(2)/20x30"(2)</t>
    <phoneticPr fontId="9" type="noConversion"/>
  </si>
  <si>
    <t>New Blush</t>
    <phoneticPr fontId="9" type="noConversion"/>
  </si>
  <si>
    <t>RH10-0680</t>
  </si>
  <si>
    <t>9404.40.9022</t>
    <phoneticPr fontId="9" type="noConversion"/>
  </si>
  <si>
    <t>9PCs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</si>
  <si>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</si>
  <si>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</si>
  <si>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King: 104x90"L/20x36+1"L(2)/108x102"/78x80"+15"/20x40"(2)/20x40"(2)</t>
    <phoneticPr fontId="9" type="noConversion"/>
  </si>
  <si>
    <t>RH10-0681</t>
  </si>
  <si>
    <t>9404.40.9022</t>
    <phoneticPr fontId="9" type="noConversion"/>
  </si>
  <si>
    <t>Regency Heights</t>
    <phoneticPr fontId="9" type="noConversion"/>
  </si>
  <si>
    <t>Juliette</t>
    <phoneticPr fontId="9" type="noConversion"/>
  </si>
  <si>
    <t>100% Polyester Printed Quilt Mini Set</t>
    <phoneticPr fontId="9" type="noConversion"/>
  </si>
  <si>
    <t>Quilt Mini Set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</si>
  <si>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</si>
  <si>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 xml:space="preserve">100% Polyester Microfiber,  poly fill  </t>
    <phoneticPr fontId="9" type="noConversion"/>
  </si>
  <si>
    <t>RH14-0682</t>
    <phoneticPr fontId="9" type="noConversion"/>
  </si>
  <si>
    <t>9404.40.9022</t>
    <phoneticPr fontId="9" type="noConversion"/>
  </si>
  <si>
    <t>Juliette</t>
    <phoneticPr fontId="9" type="noConversion"/>
  </si>
  <si>
    <t>100% Polyester Printed Quilt Mini Set</t>
    <phoneticPr fontId="9" type="noConversion"/>
  </si>
  <si>
    <t>Quilt Mini Set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</si>
  <si>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</si>
  <si>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>RH14-0683</t>
  </si>
  <si>
    <t>9404.40.9022</t>
    <phoneticPr fontId="9" type="noConversion"/>
  </si>
  <si>
    <t>Juliette</t>
    <phoneticPr fontId="9" type="noConversion"/>
  </si>
  <si>
    <t>100% Polyester Printed Quilt Mini Set</t>
    <phoneticPr fontId="9" type="noConversion"/>
  </si>
  <si>
    <t>Quilt Mini Set</t>
    <phoneticPr fontId="9" type="noConversion"/>
  </si>
  <si>
    <t>RH14-0684</t>
  </si>
  <si>
    <t>Juliette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</si>
  <si>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</si>
  <si>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</si>
  <si>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</si>
  <si>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>Twin/TXL: 66x90"/20x26+1"/66x96"/39x80+12"/20x30"/20x30"</t>
    <phoneticPr fontId="9" type="noConversion"/>
  </si>
  <si>
    <t>New Orange</t>
    <phoneticPr fontId="9" type="noConversion"/>
  </si>
  <si>
    <t>RH10-0685</t>
    <phoneticPr fontId="9" type="noConversion"/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</si>
  <si>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</si>
  <si>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</si>
  <si>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</si>
  <si>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</si>
  <si>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</si>
  <si>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Full: 80x90"/20x26+1"(2)/81x96"/54x75"+15"/20x30"(2)/20x30"(2)</t>
    <phoneticPr fontId="9" type="noConversion"/>
  </si>
  <si>
    <t>New Orange</t>
    <phoneticPr fontId="9" type="noConversion"/>
  </si>
  <si>
    <t>RH10-0686</t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</si>
  <si>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</si>
  <si>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 xml:space="preserve">100% Polyester Microfiber,  poly fill  </t>
    <phoneticPr fontId="9" type="noConversion"/>
  </si>
  <si>
    <t>Queen: 90x90"/20x26+1"(2)/90x102"/60x80"+15"/20x30"(2)/20x30"(2)</t>
    <phoneticPr fontId="9" type="noConversion"/>
  </si>
  <si>
    <t>New Orange</t>
    <phoneticPr fontId="9" type="noConversion"/>
  </si>
  <si>
    <t>RH10-0687</t>
  </si>
  <si>
    <t xml:space="preserve">Comforter and sham: 100% polyester 200gsm crush velvet, solid brushed 75gsm microfiber reverse; filling: 200gsm polyester fill; knife edge; Sham with overlap closure at back. sheet set: 85gsm solid microfiber. Fitted sheet with 1  pocket on each side. </t>
    <phoneticPr fontId="9" type="noConversion"/>
  </si>
  <si>
    <t>King: 104x90"L/20x36+1"L(2)/108x102"/78x80"+15"/20x40"(2)/20x40"(2)</t>
    <phoneticPr fontId="9" type="noConversion"/>
  </si>
  <si>
    <t>RH10-0688</t>
  </si>
  <si>
    <t>9404.40.9022</t>
    <phoneticPr fontId="9" type="noConversion"/>
  </si>
  <si>
    <t>Regency Heights</t>
    <phoneticPr fontId="9" type="noConversion"/>
  </si>
  <si>
    <t>100% Polyester Printed Quilt Mini Set</t>
    <phoneticPr fontId="9" type="noConversion"/>
  </si>
  <si>
    <t>New Orange</t>
    <phoneticPr fontId="9" type="noConversion"/>
  </si>
  <si>
    <t>RH14-0689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</si>
  <si>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</si>
  <si>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>New Orange</t>
    <phoneticPr fontId="9" type="noConversion"/>
  </si>
  <si>
    <t>RH14-0690</t>
  </si>
  <si>
    <t>100% Polyester Printed Quilt Mini Set</t>
    <phoneticPr fontId="9" type="noConversion"/>
  </si>
  <si>
    <t>Quilt Mini Set</t>
    <phoneticPr fontId="9" type="noConversion"/>
  </si>
  <si>
    <r>
      <t>100% polyester 200gsm crush velvet, 75gsm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reverse, 120gsm poly fill. With "Butterfly" quilting</t>
    </r>
    <phoneticPr fontId="9" type="noConversion"/>
  </si>
  <si>
    <t>New Orange</t>
    <phoneticPr fontId="9" type="noConversion"/>
  </si>
  <si>
    <t>RH14-0691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</si>
</sst>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  <numFmt numFmtId="183" formatCode="0;[Red]0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176" fontId="1" fillId="5" borderId="2" xfId="0" quotePrefix="1" applyFont="1" applyFill="1" applyBorder="1" applyAlignment="1">
      <alignment wrapText="1"/>
    </xf>
    <xf numFmtId="2" fontId="3" fillId="0" borderId="2" xfId="1" applyNumberFormat="1" applyFon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8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2" xfId="1" applyFont="1" applyBorder="1" applyAlignment="1">
      <alignment wrapText="1"/>
    </xf>
    <xf numFmtId="176" fontId="1" fillId="0" borderId="2" xfId="1" applyFill="1" applyBorder="1" applyAlignment="1">
      <alignment wrapText="1"/>
    </xf>
    <xf numFmtId="183" fontId="6" fillId="5" borderId="2" xfId="0" quotePrefix="1" applyNumberFormat="1" applyFont="1" applyFill="1" applyBorder="1"/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397933</xdr:colOff>
      <xdr:row>12</xdr:row>
      <xdr:rowOff>50800</xdr:rowOff>
    </xdr:from>
    <xdr:to>
      <xdr:col>1</xdr:col>
      <xdr:colOff>1925817</xdr:colOff>
      <xdr:row>14</xdr:row>
      <xdr:rowOff>521532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0D60E2C-D2DF-EE25-E434-22E986D4F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733" y="7747000"/>
          <a:ext cx="1527884" cy="16327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Juliette%20BIAB%20%20Quilt%20Mini%20Commitment%203.10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2"/>
  <sheetViews>
    <sheetView tabSelected="1" topLeftCell="F1" zoomScale="90" zoomScaleNormal="90" workbookViewId="0">
      <selection activeCell="R6" sqref="R6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7.140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3.9" customHeight="1" x14ac:dyDescent="0.25">
      <c r="A2" s="36">
        <v>2</v>
      </c>
      <c r="B2" s="61"/>
      <c r="C2" s="37"/>
      <c r="D2" s="37" t="s">
        <v>53</v>
      </c>
      <c r="E2" s="37"/>
      <c r="F2" s="37" t="s">
        <v>54</v>
      </c>
      <c r="G2" s="38" t="s">
        <v>55</v>
      </c>
      <c r="H2" s="39" t="s">
        <v>56</v>
      </c>
      <c r="I2" s="37" t="s">
        <v>57</v>
      </c>
      <c r="J2" s="37" t="s">
        <v>58</v>
      </c>
      <c r="K2" s="37" t="s">
        <v>59</v>
      </c>
      <c r="L2" s="37" t="s">
        <v>60</v>
      </c>
      <c r="M2" s="37" t="s">
        <v>61</v>
      </c>
      <c r="N2" s="40" t="s">
        <v>62</v>
      </c>
      <c r="O2" s="41"/>
      <c r="P2" s="37" t="s">
        <v>63</v>
      </c>
      <c r="Q2" s="37">
        <v>83</v>
      </c>
      <c r="R2" s="42">
        <v>7.7</v>
      </c>
      <c r="S2" s="43">
        <f t="shared" ref="S2:S5" si="0">IF(ISERROR(Q2/R2),"",Q2/R2)</f>
        <v>10.779220779220779</v>
      </c>
      <c r="T2" s="43">
        <v>10.78</v>
      </c>
      <c r="U2" s="44"/>
      <c r="V2" s="37" t="s">
        <v>64</v>
      </c>
      <c r="W2" s="45">
        <v>42</v>
      </c>
      <c r="X2" s="45">
        <v>31</v>
      </c>
      <c r="Y2" s="45">
        <v>51</v>
      </c>
      <c r="Z2" s="46">
        <v>13.65</v>
      </c>
      <c r="AA2" s="47">
        <v>3</v>
      </c>
      <c r="AB2" s="48">
        <f t="shared" ref="AB2:AB5" si="1">IF(W2="","",W2*X2*Y2/1000000)</f>
        <v>6.6402000000000003E-2</v>
      </c>
      <c r="AC2" s="49">
        <f t="shared" ref="AC2:AC5" si="2">IF(AA2="","",65/AB2*AA2)</f>
        <v>2936.6585343814945</v>
      </c>
      <c r="AD2" s="50">
        <v>4000</v>
      </c>
      <c r="AE2" s="51">
        <f t="shared" ref="AE2:AE5" si="3">IF(ISERROR(AD2/AC2),"",AD2/AC2)</f>
        <v>1.3620923076923077</v>
      </c>
      <c r="AF2" s="37" t="s">
        <v>65</v>
      </c>
      <c r="AG2" s="52">
        <v>0.22800000000000001</v>
      </c>
      <c r="AH2" s="51">
        <f t="shared" ref="AH2:AH5" si="4">IF(ISERROR(S2*AG2),"",S2*AG2)</f>
        <v>2.4576623376623377</v>
      </c>
      <c r="AI2" s="51">
        <f t="shared" ref="AI2:AI22" si="5">IF(ISERROR(T2+AE2+AH2),"",T2+AE2+AH2)</f>
        <v>14.599754645354645</v>
      </c>
      <c r="AJ2" s="53">
        <v>0</v>
      </c>
      <c r="AK2" s="51">
        <f t="shared" ref="AK2:AK5" si="6">IF(ISERROR(AW2*AJ2),"",AW2*AJ2)</f>
        <v>0</v>
      </c>
      <c r="AL2" s="53">
        <v>0</v>
      </c>
      <c r="AM2" s="51">
        <f t="shared" ref="AM2:AM5" si="7">IF(ISERROR(AW2*AL2),"",AW2*AL2)</f>
        <v>0</v>
      </c>
      <c r="AN2" s="53">
        <v>0</v>
      </c>
      <c r="AO2" s="51">
        <f t="shared" ref="AO2:AO5" si="8">IF(ISERROR(AW2*AN2),"",AW2*AN2)</f>
        <v>0</v>
      </c>
      <c r="AP2" s="51">
        <v>0</v>
      </c>
      <c r="AQ2" s="50">
        <v>0</v>
      </c>
      <c r="AR2" s="53">
        <v>0</v>
      </c>
      <c r="AS2" s="51">
        <f t="shared" ref="AS2:AS5" si="9">IF(ISERROR(AW2*AR2),"",AW2*AR2)</f>
        <v>0</v>
      </c>
      <c r="AT2" s="51">
        <f t="shared" ref="AT2:AT5" si="10">IF(ISERROR(AK2+AM2+AO2+AP2+AS2),"",AK2+AM2+AO2+AP2+AS2)</f>
        <v>0</v>
      </c>
      <c r="AU2" s="54">
        <f t="shared" ref="AU2:AU5" si="11">IF(ISERROR(AI2+AT2),"",AI2+AT2)</f>
        <v>14.599754645354645</v>
      </c>
      <c r="AV2" s="55">
        <f t="shared" ref="AV2:AV5" si="12">IF(ISERROR((AW2-AU2)/AW2),"",(AW2-AU2)/AW2)</f>
        <v>0</v>
      </c>
      <c r="AW2" s="54">
        <f t="shared" ref="AW2:AW5" si="13">AI2</f>
        <v>14.599754645354645</v>
      </c>
      <c r="AX2" s="51">
        <f t="shared" ref="AX2:AX3" si="14">IF(ISERROR(AY2*(1-AZ2)),"",AY2*(1-AZ2))</f>
        <v>59.99</v>
      </c>
      <c r="AY2" s="56">
        <v>59.99</v>
      </c>
      <c r="AZ2" s="53"/>
      <c r="BA2" s="47">
        <v>102</v>
      </c>
    </row>
    <row r="3" spans="1:53" ht="43.9" customHeight="1" x14ac:dyDescent="0.25">
      <c r="A3" s="36">
        <v>3</v>
      </c>
      <c r="B3" s="61"/>
      <c r="C3" s="37"/>
      <c r="D3" s="37" t="s">
        <v>53</v>
      </c>
      <c r="E3" s="37"/>
      <c r="F3" s="37" t="s">
        <v>54</v>
      </c>
      <c r="G3" s="38" t="s">
        <v>66</v>
      </c>
      <c r="H3" s="39" t="s">
        <v>67</v>
      </c>
      <c r="I3" s="37" t="s">
        <v>68</v>
      </c>
      <c r="J3" s="37" t="s">
        <v>69</v>
      </c>
      <c r="K3" s="37" t="s">
        <v>70</v>
      </c>
      <c r="L3" s="37" t="s">
        <v>71</v>
      </c>
      <c r="M3" s="37" t="s">
        <v>72</v>
      </c>
      <c r="N3" s="40" t="s">
        <v>73</v>
      </c>
      <c r="O3" s="41"/>
      <c r="P3" s="37" t="s">
        <v>63</v>
      </c>
      <c r="Q3" s="37">
        <v>105.4</v>
      </c>
      <c r="R3" s="42">
        <v>7.7</v>
      </c>
      <c r="S3" s="43">
        <f t="shared" si="0"/>
        <v>13.688311688311689</v>
      </c>
      <c r="T3" s="43">
        <v>13.69</v>
      </c>
      <c r="U3" s="44"/>
      <c r="V3" s="37" t="s">
        <v>64</v>
      </c>
      <c r="W3" s="45">
        <v>42</v>
      </c>
      <c r="X3" s="45">
        <v>31</v>
      </c>
      <c r="Y3" s="45">
        <v>57</v>
      </c>
      <c r="Z3" s="46">
        <v>16.420000000000002</v>
      </c>
      <c r="AA3" s="47">
        <v>3</v>
      </c>
      <c r="AB3" s="48">
        <f>IF(W3="","",W3*X3*Y3/1000000)</f>
        <v>7.4214000000000002E-2</v>
      </c>
      <c r="AC3" s="49">
        <f t="shared" si="2"/>
        <v>2627.5365833939686</v>
      </c>
      <c r="AD3" s="50">
        <v>4000</v>
      </c>
      <c r="AE3" s="51">
        <f t="shared" si="3"/>
        <v>1.5223384615384616</v>
      </c>
      <c r="AF3" s="37" t="s">
        <v>74</v>
      </c>
      <c r="AG3" s="52">
        <v>0.22800000000000001</v>
      </c>
      <c r="AH3" s="51">
        <f t="shared" si="4"/>
        <v>3.1209350649350651</v>
      </c>
      <c r="AI3" s="51">
        <f t="shared" si="5"/>
        <v>18.333273526473526</v>
      </c>
      <c r="AJ3" s="53">
        <v>0</v>
      </c>
      <c r="AK3" s="51">
        <f t="shared" si="6"/>
        <v>0</v>
      </c>
      <c r="AL3" s="53">
        <v>0</v>
      </c>
      <c r="AM3" s="51">
        <f t="shared" si="7"/>
        <v>0</v>
      </c>
      <c r="AN3" s="53">
        <v>0</v>
      </c>
      <c r="AO3" s="51">
        <f t="shared" si="8"/>
        <v>0</v>
      </c>
      <c r="AP3" s="51">
        <v>0</v>
      </c>
      <c r="AQ3" s="50">
        <v>0</v>
      </c>
      <c r="AR3" s="53">
        <v>0</v>
      </c>
      <c r="AS3" s="51">
        <f t="shared" si="9"/>
        <v>0</v>
      </c>
      <c r="AT3" s="51">
        <f t="shared" si="10"/>
        <v>0</v>
      </c>
      <c r="AU3" s="54">
        <f t="shared" si="11"/>
        <v>18.333273526473526</v>
      </c>
      <c r="AV3" s="55">
        <f t="shared" si="12"/>
        <v>0</v>
      </c>
      <c r="AW3" s="54">
        <f t="shared" si="13"/>
        <v>18.333273526473526</v>
      </c>
      <c r="AX3" s="51">
        <f t="shared" si="14"/>
        <v>75.989999999999995</v>
      </c>
      <c r="AY3" s="56">
        <v>75.989999999999995</v>
      </c>
      <c r="AZ3" s="53"/>
      <c r="BA3" s="47">
        <v>60</v>
      </c>
    </row>
    <row r="4" spans="1:53" ht="43.9" customHeight="1" x14ac:dyDescent="0.25">
      <c r="A4" s="36">
        <v>4</v>
      </c>
      <c r="B4" s="61"/>
      <c r="C4" s="37"/>
      <c r="D4" s="37" t="s">
        <v>53</v>
      </c>
      <c r="E4" s="37"/>
      <c r="F4" s="37" t="s">
        <v>54</v>
      </c>
      <c r="G4" s="38" t="s">
        <v>75</v>
      </c>
      <c r="H4" s="39" t="s">
        <v>76</v>
      </c>
      <c r="I4" s="37" t="s">
        <v>77</v>
      </c>
      <c r="J4" s="37" t="s">
        <v>69</v>
      </c>
      <c r="K4" s="37" t="s">
        <v>59</v>
      </c>
      <c r="L4" s="37" t="s">
        <v>78</v>
      </c>
      <c r="M4" s="37" t="s">
        <v>79</v>
      </c>
      <c r="N4" s="40" t="s">
        <v>80</v>
      </c>
      <c r="O4" s="41"/>
      <c r="P4" s="37" t="s">
        <v>63</v>
      </c>
      <c r="Q4" s="37">
        <v>112.4</v>
      </c>
      <c r="R4" s="42">
        <v>7.7</v>
      </c>
      <c r="S4" s="43">
        <f t="shared" si="0"/>
        <v>14.597402597402597</v>
      </c>
      <c r="T4" s="43">
        <v>14.6</v>
      </c>
      <c r="U4" s="44"/>
      <c r="V4" s="37" t="s">
        <v>64</v>
      </c>
      <c r="W4" s="45">
        <v>42</v>
      </c>
      <c r="X4" s="45">
        <v>31</v>
      </c>
      <c r="Y4" s="45">
        <v>57</v>
      </c>
      <c r="Z4" s="46">
        <v>17.899999999999999</v>
      </c>
      <c r="AA4" s="47">
        <v>3</v>
      </c>
      <c r="AB4" s="48">
        <f t="shared" ref="AB4" si="15">IF(W4="","",W4*X4*Y4/1000000)</f>
        <v>7.4214000000000002E-2</v>
      </c>
      <c r="AC4" s="49">
        <f t="shared" si="2"/>
        <v>2627.5365833939686</v>
      </c>
      <c r="AD4" s="50">
        <v>4000</v>
      </c>
      <c r="AE4" s="51">
        <f t="shared" si="3"/>
        <v>1.5223384615384616</v>
      </c>
      <c r="AF4" s="37" t="s">
        <v>81</v>
      </c>
      <c r="AG4" s="52">
        <v>0.22800000000000001</v>
      </c>
      <c r="AH4" s="51">
        <f t="shared" si="4"/>
        <v>3.3282077922077922</v>
      </c>
      <c r="AI4" s="51">
        <f t="shared" si="5"/>
        <v>19.450546253746253</v>
      </c>
      <c r="AJ4" s="53">
        <v>0</v>
      </c>
      <c r="AK4" s="51">
        <f t="shared" si="6"/>
        <v>0</v>
      </c>
      <c r="AL4" s="53">
        <v>0</v>
      </c>
      <c r="AM4" s="51">
        <f t="shared" si="7"/>
        <v>0</v>
      </c>
      <c r="AN4" s="53">
        <v>0</v>
      </c>
      <c r="AO4" s="51">
        <f t="shared" si="8"/>
        <v>0</v>
      </c>
      <c r="AP4" s="51">
        <v>0</v>
      </c>
      <c r="AQ4" s="50">
        <v>0</v>
      </c>
      <c r="AR4" s="53">
        <v>0</v>
      </c>
      <c r="AS4" s="51">
        <f t="shared" si="9"/>
        <v>0</v>
      </c>
      <c r="AT4" s="51">
        <f t="shared" si="10"/>
        <v>0</v>
      </c>
      <c r="AU4" s="54">
        <f t="shared" si="11"/>
        <v>19.450546253746253</v>
      </c>
      <c r="AV4" s="55">
        <f t="shared" si="12"/>
        <v>0</v>
      </c>
      <c r="AW4" s="54">
        <f t="shared" si="13"/>
        <v>19.450546253746253</v>
      </c>
      <c r="AX4" s="51">
        <f>IF(ISERROR(AY4*(1-AZ4)),"",AY4*(1-AZ4))</f>
        <v>79.989999999999995</v>
      </c>
      <c r="AY4" s="56">
        <v>79.989999999999995</v>
      </c>
      <c r="AZ4" s="53"/>
      <c r="BA4" s="47">
        <v>417</v>
      </c>
    </row>
    <row r="5" spans="1:53" ht="43.15" customHeight="1" x14ac:dyDescent="0.25">
      <c r="A5" s="36">
        <v>5</v>
      </c>
      <c r="B5" s="62"/>
      <c r="C5" s="37"/>
      <c r="D5" s="37" t="s">
        <v>53</v>
      </c>
      <c r="E5" s="37"/>
      <c r="F5" s="37" t="s">
        <v>54</v>
      </c>
      <c r="G5" s="38" t="s">
        <v>82</v>
      </c>
      <c r="H5" s="39" t="s">
        <v>83</v>
      </c>
      <c r="I5" s="37" t="s">
        <v>84</v>
      </c>
      <c r="J5" s="37" t="s">
        <v>85</v>
      </c>
      <c r="K5" s="37" t="s">
        <v>86</v>
      </c>
      <c r="L5" s="37" t="s">
        <v>87</v>
      </c>
      <c r="M5" s="37" t="s">
        <v>88</v>
      </c>
      <c r="N5" s="40" t="s">
        <v>89</v>
      </c>
      <c r="O5" s="41"/>
      <c r="P5" s="37" t="s">
        <v>63</v>
      </c>
      <c r="Q5" s="37">
        <v>129</v>
      </c>
      <c r="R5" s="42">
        <v>7.7</v>
      </c>
      <c r="S5" s="43">
        <f t="shared" si="0"/>
        <v>16.753246753246753</v>
      </c>
      <c r="T5" s="43">
        <v>16.75</v>
      </c>
      <c r="U5" s="44"/>
      <c r="V5" s="37" t="s">
        <v>64</v>
      </c>
      <c r="W5" s="45">
        <v>42</v>
      </c>
      <c r="X5" s="45">
        <v>31</v>
      </c>
      <c r="Y5" s="45">
        <v>57</v>
      </c>
      <c r="Z5" s="46">
        <v>20.420000000000002</v>
      </c>
      <c r="AA5" s="47">
        <v>3</v>
      </c>
      <c r="AB5" s="48">
        <f t="shared" si="1"/>
        <v>7.4214000000000002E-2</v>
      </c>
      <c r="AC5" s="49">
        <f t="shared" si="2"/>
        <v>2627.5365833939686</v>
      </c>
      <c r="AD5" s="50">
        <v>4000</v>
      </c>
      <c r="AE5" s="51">
        <f t="shared" si="3"/>
        <v>1.5223384615384616</v>
      </c>
      <c r="AF5" s="37" t="s">
        <v>65</v>
      </c>
      <c r="AG5" s="52">
        <v>0.22800000000000001</v>
      </c>
      <c r="AH5" s="51">
        <f t="shared" si="4"/>
        <v>3.8197402597402599</v>
      </c>
      <c r="AI5" s="51">
        <f t="shared" si="5"/>
        <v>22.092078721278721</v>
      </c>
      <c r="AJ5" s="53">
        <v>0</v>
      </c>
      <c r="AK5" s="51">
        <f t="shared" si="6"/>
        <v>0</v>
      </c>
      <c r="AL5" s="53">
        <v>0</v>
      </c>
      <c r="AM5" s="51">
        <f t="shared" si="7"/>
        <v>0</v>
      </c>
      <c r="AN5" s="53">
        <v>0</v>
      </c>
      <c r="AO5" s="51">
        <f t="shared" si="8"/>
        <v>0</v>
      </c>
      <c r="AP5" s="51">
        <v>0</v>
      </c>
      <c r="AQ5" s="50">
        <v>0</v>
      </c>
      <c r="AR5" s="53">
        <v>0</v>
      </c>
      <c r="AS5" s="51">
        <f t="shared" si="9"/>
        <v>0</v>
      </c>
      <c r="AT5" s="51">
        <f t="shared" si="10"/>
        <v>0</v>
      </c>
      <c r="AU5" s="54">
        <f t="shared" si="11"/>
        <v>22.092078721278721</v>
      </c>
      <c r="AV5" s="55">
        <f t="shared" si="12"/>
        <v>0</v>
      </c>
      <c r="AW5" s="54">
        <f t="shared" si="13"/>
        <v>22.092078721278721</v>
      </c>
      <c r="AX5" s="51">
        <f>IF(ISERROR(AY5*(1-AZ5)),"",AY5*(1-AZ5))</f>
        <v>89.99</v>
      </c>
      <c r="AY5" s="56">
        <v>89.99</v>
      </c>
      <c r="AZ5" s="53"/>
      <c r="BA5" s="47">
        <v>195</v>
      </c>
    </row>
    <row r="6" spans="1:53" ht="48.6" customHeight="1" x14ac:dyDescent="0.25">
      <c r="A6" s="36">
        <v>1</v>
      </c>
      <c r="B6" s="60"/>
      <c r="C6" s="57"/>
      <c r="D6" s="37" t="s">
        <v>90</v>
      </c>
      <c r="E6" s="37"/>
      <c r="F6" s="37" t="s">
        <v>91</v>
      </c>
      <c r="G6" s="38" t="s">
        <v>82</v>
      </c>
      <c r="H6" s="39" t="s">
        <v>92</v>
      </c>
      <c r="I6" s="37" t="s">
        <v>93</v>
      </c>
      <c r="J6" s="58" t="s">
        <v>94</v>
      </c>
      <c r="K6" s="37" t="s">
        <v>95</v>
      </c>
      <c r="L6" s="37" t="s">
        <v>96</v>
      </c>
      <c r="M6" s="37" t="s">
        <v>88</v>
      </c>
      <c r="N6" s="40" t="s">
        <v>97</v>
      </c>
      <c r="O6" s="59"/>
      <c r="P6" s="37" t="s">
        <v>63</v>
      </c>
      <c r="Q6" s="37">
        <v>71</v>
      </c>
      <c r="R6" s="42">
        <v>7.7</v>
      </c>
      <c r="S6" s="43">
        <f>IF(ISERROR(Q6/R6),"",Q6/R6)</f>
        <v>9.220779220779221</v>
      </c>
      <c r="T6" s="43">
        <v>9.2200000000000006</v>
      </c>
      <c r="U6" s="44"/>
      <c r="V6" s="37" t="s">
        <v>64</v>
      </c>
      <c r="W6" s="45">
        <v>42</v>
      </c>
      <c r="X6" s="45">
        <v>31</v>
      </c>
      <c r="Y6" s="45">
        <v>38</v>
      </c>
      <c r="Z6" s="46">
        <v>7.25</v>
      </c>
      <c r="AA6" s="47">
        <v>3</v>
      </c>
      <c r="AB6" s="48">
        <f>IF(W6="","",W6*X6*Y6/1000000)</f>
        <v>4.9475999999999999E-2</v>
      </c>
      <c r="AC6" s="49">
        <f>IF(AA6="","",65/AB6*AA6)</f>
        <v>3941.3048750909529</v>
      </c>
      <c r="AD6" s="50">
        <v>4000</v>
      </c>
      <c r="AE6" s="51">
        <f>IF(ISERROR(AD6/AC6),"",AD6/AC6)</f>
        <v>1.0148923076923078</v>
      </c>
      <c r="AF6" s="37" t="s">
        <v>98</v>
      </c>
      <c r="AG6" s="52">
        <v>0.22800000000000001</v>
      </c>
      <c r="AH6" s="51">
        <f>IF(ISERROR(S6*AG6),"",S6*AG6)</f>
        <v>2.1023376623376624</v>
      </c>
      <c r="AI6" s="51">
        <f t="shared" si="5"/>
        <v>12.337229970029972</v>
      </c>
      <c r="AJ6" s="53">
        <v>0</v>
      </c>
      <c r="AK6" s="51">
        <f t="shared" ref="AK6:AK8" si="16">IF(ISERROR(AW6*AJ6),"",AW6*AJ6)</f>
        <v>0</v>
      </c>
      <c r="AL6" s="53">
        <v>0</v>
      </c>
      <c r="AM6" s="51">
        <f t="shared" ref="AM6:AM8" si="17">IF(ISERROR(AW6*AL6),"",AW6*AL6)</f>
        <v>0</v>
      </c>
      <c r="AN6" s="53">
        <v>0</v>
      </c>
      <c r="AO6" s="51">
        <f t="shared" ref="AO6:AO8" si="18">IF(ISERROR(AW6*AN6),"",AW6*AN6)</f>
        <v>0</v>
      </c>
      <c r="AP6" s="51">
        <v>0</v>
      </c>
      <c r="AQ6" s="50">
        <v>0</v>
      </c>
      <c r="AR6" s="53">
        <v>0</v>
      </c>
      <c r="AS6" s="51">
        <f>IF(ISERROR(AW6*AR6),"",AW6*AR6)</f>
        <v>0</v>
      </c>
      <c r="AT6" s="51">
        <f t="shared" ref="AT6:AT8" si="19">IF(ISERROR(AK6+AM6+AO6+AP6+AS6),"",AK6+AM6+AO6+AP6+AS6)</f>
        <v>0</v>
      </c>
      <c r="AU6" s="54">
        <f>AI6+AT6</f>
        <v>12.337229970029972</v>
      </c>
      <c r="AV6" s="55">
        <f>IF(ISERROR((AW6-AU6)/AW6),"",(AW6-AU6)/AW6)</f>
        <v>0</v>
      </c>
      <c r="AW6" s="54">
        <f>AI6</f>
        <v>12.337229970029972</v>
      </c>
      <c r="AX6" s="51">
        <f t="shared" ref="AX6:AX8" si="20">IF(ISERROR(AY6*(1-AZ6)),"",AY6*(1-AZ6))</f>
        <v>55.99</v>
      </c>
      <c r="AY6" s="56">
        <v>55.99</v>
      </c>
      <c r="AZ6" s="53"/>
      <c r="BA6" s="47">
        <v>42</v>
      </c>
    </row>
    <row r="7" spans="1:53" ht="44.1" customHeight="1" x14ac:dyDescent="0.25">
      <c r="A7" s="36">
        <v>2</v>
      </c>
      <c r="B7" s="61"/>
      <c r="C7" s="57"/>
      <c r="D7" s="37" t="s">
        <v>53</v>
      </c>
      <c r="E7" s="37"/>
      <c r="F7" s="37" t="s">
        <v>91</v>
      </c>
      <c r="G7" s="38" t="s">
        <v>99</v>
      </c>
      <c r="H7" s="39" t="s">
        <v>100</v>
      </c>
      <c r="I7" s="37" t="s">
        <v>101</v>
      </c>
      <c r="J7" s="58" t="s">
        <v>102</v>
      </c>
      <c r="K7" s="37" t="s">
        <v>103</v>
      </c>
      <c r="L7" s="37" t="s">
        <v>104</v>
      </c>
      <c r="M7" s="37" t="s">
        <v>105</v>
      </c>
      <c r="N7" s="40" t="s">
        <v>106</v>
      </c>
      <c r="O7" s="59"/>
      <c r="P7" s="37" t="s">
        <v>63</v>
      </c>
      <c r="Q7" s="37">
        <v>96</v>
      </c>
      <c r="R7" s="42">
        <v>7.7</v>
      </c>
      <c r="S7" s="43">
        <f t="shared" ref="S7:S8" si="21">IF(ISERROR(Q7/R7),"",Q7/R7)</f>
        <v>12.467532467532468</v>
      </c>
      <c r="T7" s="43">
        <v>12.47</v>
      </c>
      <c r="U7" s="44"/>
      <c r="V7" s="37" t="s">
        <v>64</v>
      </c>
      <c r="W7" s="45">
        <v>42</v>
      </c>
      <c r="X7" s="45">
        <v>31</v>
      </c>
      <c r="Y7" s="45">
        <v>38</v>
      </c>
      <c r="Z7" s="46">
        <v>8.74</v>
      </c>
      <c r="AA7" s="47">
        <v>3</v>
      </c>
      <c r="AB7" s="48">
        <f t="shared" ref="AB7" si="22">IF(W7="","",W7*X7*Y7/1000000)</f>
        <v>4.9475999999999999E-2</v>
      </c>
      <c r="AC7" s="49">
        <f t="shared" ref="AC7:AC8" si="23">IF(AA7="","",65/AB7*AA7)</f>
        <v>3941.3048750909529</v>
      </c>
      <c r="AD7" s="50">
        <v>4000</v>
      </c>
      <c r="AE7" s="51">
        <f t="shared" ref="AE7:AE8" si="24">IF(ISERROR(AD7/AC7),"",AD7/AC7)</f>
        <v>1.0148923076923078</v>
      </c>
      <c r="AF7" s="37" t="s">
        <v>98</v>
      </c>
      <c r="AG7" s="52">
        <v>0.22800000000000001</v>
      </c>
      <c r="AH7" s="51">
        <f t="shared" ref="AH7:AH8" si="25">IF(ISERROR(S7*AG7),"",S7*AG7)</f>
        <v>2.842597402597403</v>
      </c>
      <c r="AI7" s="51">
        <f t="shared" si="5"/>
        <v>16.327489710289711</v>
      </c>
      <c r="AJ7" s="53">
        <v>0</v>
      </c>
      <c r="AK7" s="51">
        <f t="shared" si="16"/>
        <v>0</v>
      </c>
      <c r="AL7" s="53">
        <v>0</v>
      </c>
      <c r="AM7" s="51">
        <f t="shared" si="17"/>
        <v>0</v>
      </c>
      <c r="AN7" s="53">
        <v>0</v>
      </c>
      <c r="AO7" s="51">
        <f t="shared" si="18"/>
        <v>0</v>
      </c>
      <c r="AP7" s="51">
        <v>0</v>
      </c>
      <c r="AQ7" s="50">
        <v>0</v>
      </c>
      <c r="AR7" s="53">
        <v>0</v>
      </c>
      <c r="AS7" s="51">
        <f t="shared" ref="AS7:AS8" si="26">IF(ISERROR(AW7*AR7),"",AW7*AR7)</f>
        <v>0</v>
      </c>
      <c r="AT7" s="51">
        <f t="shared" si="19"/>
        <v>0</v>
      </c>
      <c r="AU7" s="54">
        <f t="shared" ref="AU7:AU8" si="27">IF(ISERROR(AI7+AT7),"",AI7+AT7)</f>
        <v>16.327489710289711</v>
      </c>
      <c r="AV7" s="55">
        <f t="shared" ref="AV7:AV8" si="28">IF(ISERROR((AW7-AU7)/AW7),"",(AW7-AU7)/AW7)</f>
        <v>0</v>
      </c>
      <c r="AW7" s="54">
        <f t="shared" ref="AW7:AW8" si="29">AI7</f>
        <v>16.327489710289711</v>
      </c>
      <c r="AX7" s="51">
        <f t="shared" si="20"/>
        <v>69.989999999999995</v>
      </c>
      <c r="AY7" s="56">
        <v>69.989999999999995</v>
      </c>
      <c r="AZ7" s="53"/>
      <c r="BA7" s="47">
        <v>90</v>
      </c>
    </row>
    <row r="8" spans="1:53" ht="44.1" customHeight="1" x14ac:dyDescent="0.25">
      <c r="A8" s="36">
        <v>3</v>
      </c>
      <c r="B8" s="61"/>
      <c r="C8" s="57"/>
      <c r="D8" s="37" t="s">
        <v>53</v>
      </c>
      <c r="E8" s="37"/>
      <c r="F8" s="37" t="s">
        <v>91</v>
      </c>
      <c r="G8" s="38" t="s">
        <v>66</v>
      </c>
      <c r="H8" s="39" t="s">
        <v>92</v>
      </c>
      <c r="I8" s="37" t="s">
        <v>107</v>
      </c>
      <c r="J8" s="58" t="s">
        <v>108</v>
      </c>
      <c r="K8" s="37" t="s">
        <v>70</v>
      </c>
      <c r="L8" s="37" t="s">
        <v>109</v>
      </c>
      <c r="M8" s="37" t="s">
        <v>88</v>
      </c>
      <c r="N8" s="40" t="s">
        <v>110</v>
      </c>
      <c r="O8" s="59"/>
      <c r="P8" s="37" t="s">
        <v>63</v>
      </c>
      <c r="Q8" s="37">
        <v>111</v>
      </c>
      <c r="R8" s="42">
        <v>7.7</v>
      </c>
      <c r="S8" s="43">
        <f t="shared" si="21"/>
        <v>14.415584415584416</v>
      </c>
      <c r="T8" s="43">
        <v>14.42</v>
      </c>
      <c r="U8" s="44"/>
      <c r="V8" s="37" t="s">
        <v>64</v>
      </c>
      <c r="W8" s="45">
        <v>42</v>
      </c>
      <c r="X8" s="45">
        <v>31</v>
      </c>
      <c r="Y8" s="45">
        <v>38</v>
      </c>
      <c r="Z8" s="46">
        <v>9.64</v>
      </c>
      <c r="AA8" s="47">
        <v>3</v>
      </c>
      <c r="AB8" s="48">
        <f>IF(W8="","",W8*X8*Y8/1000000)</f>
        <v>4.9475999999999999E-2</v>
      </c>
      <c r="AC8" s="49">
        <f t="shared" si="23"/>
        <v>3941.3048750909529</v>
      </c>
      <c r="AD8" s="50">
        <v>4000</v>
      </c>
      <c r="AE8" s="51">
        <f t="shared" si="24"/>
        <v>1.0148923076923078</v>
      </c>
      <c r="AF8" s="37" t="s">
        <v>74</v>
      </c>
      <c r="AG8" s="52">
        <v>0.22800000000000001</v>
      </c>
      <c r="AH8" s="51">
        <f t="shared" si="25"/>
        <v>3.2867532467532468</v>
      </c>
      <c r="AI8" s="51">
        <f t="shared" si="5"/>
        <v>18.721645554445555</v>
      </c>
      <c r="AJ8" s="53">
        <v>0</v>
      </c>
      <c r="AK8" s="51">
        <f t="shared" si="16"/>
        <v>0</v>
      </c>
      <c r="AL8" s="53">
        <v>0</v>
      </c>
      <c r="AM8" s="51">
        <f t="shared" si="17"/>
        <v>0</v>
      </c>
      <c r="AN8" s="53">
        <v>0</v>
      </c>
      <c r="AO8" s="51">
        <f t="shared" si="18"/>
        <v>0</v>
      </c>
      <c r="AP8" s="51">
        <v>0</v>
      </c>
      <c r="AQ8" s="50">
        <v>0</v>
      </c>
      <c r="AR8" s="53">
        <v>0</v>
      </c>
      <c r="AS8" s="51">
        <f t="shared" si="26"/>
        <v>0</v>
      </c>
      <c r="AT8" s="51">
        <f t="shared" si="19"/>
        <v>0</v>
      </c>
      <c r="AU8" s="54">
        <f t="shared" si="27"/>
        <v>18.721645554445555</v>
      </c>
      <c r="AV8" s="55">
        <f t="shared" si="28"/>
        <v>0</v>
      </c>
      <c r="AW8" s="54">
        <f t="shared" si="29"/>
        <v>18.721645554445555</v>
      </c>
      <c r="AX8" s="51">
        <f t="shared" si="20"/>
        <v>75.989999999999995</v>
      </c>
      <c r="AY8" s="56">
        <v>75.989999999999995</v>
      </c>
      <c r="AZ8" s="53"/>
      <c r="BA8" s="47">
        <v>72</v>
      </c>
    </row>
    <row r="9" spans="1:53" ht="43.9" customHeight="1" x14ac:dyDescent="0.25">
      <c r="A9" s="36">
        <v>2</v>
      </c>
      <c r="B9" s="61"/>
      <c r="C9" s="37"/>
      <c r="D9" s="37" t="s">
        <v>53</v>
      </c>
      <c r="E9" s="37"/>
      <c r="F9" s="37" t="s">
        <v>54</v>
      </c>
      <c r="G9" s="38" t="s">
        <v>66</v>
      </c>
      <c r="H9" s="39" t="s">
        <v>111</v>
      </c>
      <c r="I9" s="37" t="s">
        <v>112</v>
      </c>
      <c r="J9" s="37" t="s">
        <v>113</v>
      </c>
      <c r="K9" s="37" t="s">
        <v>70</v>
      </c>
      <c r="L9" s="37" t="s">
        <v>60</v>
      </c>
      <c r="M9" s="37" t="s">
        <v>114</v>
      </c>
      <c r="N9" s="40" t="s">
        <v>115</v>
      </c>
      <c r="O9" s="41"/>
      <c r="P9" s="37" t="s">
        <v>63</v>
      </c>
      <c r="Q9" s="37">
        <v>83</v>
      </c>
      <c r="R9" s="42">
        <v>7.7</v>
      </c>
      <c r="S9" s="43">
        <f t="shared" ref="S9:S12" si="30">IF(ISERROR(Q9/R9),"",Q9/R9)</f>
        <v>10.779220779220779</v>
      </c>
      <c r="T9" s="43">
        <v>10.78</v>
      </c>
      <c r="U9" s="44"/>
      <c r="V9" s="37" t="s">
        <v>64</v>
      </c>
      <c r="W9" s="45">
        <v>42</v>
      </c>
      <c r="X9" s="45">
        <v>31</v>
      </c>
      <c r="Y9" s="45">
        <v>51</v>
      </c>
      <c r="Z9" s="46">
        <v>13.65</v>
      </c>
      <c r="AA9" s="47">
        <v>3</v>
      </c>
      <c r="AB9" s="48">
        <f t="shared" ref="AB9" si="31">IF(W9="","",W9*X9*Y9/1000000)</f>
        <v>6.6402000000000003E-2</v>
      </c>
      <c r="AC9" s="49">
        <f t="shared" ref="AC9:AC12" si="32">IF(AA9="","",65/AB9*AA9)</f>
        <v>2936.6585343814945</v>
      </c>
      <c r="AD9" s="50">
        <v>4000</v>
      </c>
      <c r="AE9" s="51">
        <f t="shared" ref="AE9:AE12" si="33">IF(ISERROR(AD9/AC9),"",AD9/AC9)</f>
        <v>1.3620923076923077</v>
      </c>
      <c r="AF9" s="37" t="s">
        <v>116</v>
      </c>
      <c r="AG9" s="52">
        <v>0.22800000000000001</v>
      </c>
      <c r="AH9" s="51">
        <f t="shared" ref="AH9:AH12" si="34">IF(ISERROR(S9*AG9),"",S9*AG9)</f>
        <v>2.4576623376623377</v>
      </c>
      <c r="AI9" s="51">
        <f t="shared" si="5"/>
        <v>14.599754645354645</v>
      </c>
      <c r="AJ9" s="53">
        <v>0</v>
      </c>
      <c r="AK9" s="51">
        <f t="shared" ref="AK9:AK12" si="35">IF(ISERROR(AW9*AJ9),"",AW9*AJ9)</f>
        <v>0</v>
      </c>
      <c r="AL9" s="53">
        <v>0</v>
      </c>
      <c r="AM9" s="51">
        <f t="shared" ref="AM9:AM12" si="36">IF(ISERROR(AW9*AL9),"",AW9*AL9)</f>
        <v>0</v>
      </c>
      <c r="AN9" s="53">
        <v>0</v>
      </c>
      <c r="AO9" s="51">
        <f t="shared" ref="AO9:AO12" si="37">IF(ISERROR(AW9*AN9),"",AW9*AN9)</f>
        <v>0</v>
      </c>
      <c r="AP9" s="51">
        <v>0</v>
      </c>
      <c r="AQ9" s="50">
        <v>0</v>
      </c>
      <c r="AR9" s="53">
        <v>0</v>
      </c>
      <c r="AS9" s="51">
        <f t="shared" ref="AS9:AS12" si="38">IF(ISERROR(AW9*AR9),"",AW9*AR9)</f>
        <v>0</v>
      </c>
      <c r="AT9" s="51">
        <f t="shared" ref="AT9:AT12" si="39">IF(ISERROR(AK9+AM9+AO9+AP9+AS9),"",AK9+AM9+AO9+AP9+AS9)</f>
        <v>0</v>
      </c>
      <c r="AU9" s="54">
        <f t="shared" ref="AU9:AU12" si="40">IF(ISERROR(AI9+AT9),"",AI9+AT9)</f>
        <v>14.599754645354645</v>
      </c>
      <c r="AV9" s="55">
        <f t="shared" ref="AV9:AV12" si="41">IF(ISERROR((AW9-AU9)/AW9),"",(AW9-AU9)/AW9)</f>
        <v>0</v>
      </c>
      <c r="AW9" s="54">
        <f t="shared" ref="AW9:AW12" si="42">AI9</f>
        <v>14.599754645354645</v>
      </c>
      <c r="AX9" s="51">
        <f t="shared" ref="AX9:AX10" si="43">IF(ISERROR(AY9*(1-AZ9)),"",AY9*(1-AZ9))</f>
        <v>59.99</v>
      </c>
      <c r="AY9" s="56">
        <v>59.99</v>
      </c>
      <c r="AZ9" s="53"/>
      <c r="BA9" s="47">
        <v>105</v>
      </c>
    </row>
    <row r="10" spans="1:53" ht="43.9" customHeight="1" x14ac:dyDescent="0.25">
      <c r="A10" s="36">
        <v>3</v>
      </c>
      <c r="B10" s="61"/>
      <c r="C10" s="37"/>
      <c r="D10" s="37" t="s">
        <v>53</v>
      </c>
      <c r="E10" s="37"/>
      <c r="F10" s="37" t="s">
        <v>54</v>
      </c>
      <c r="G10" s="38" t="s">
        <v>117</v>
      </c>
      <c r="H10" s="39" t="s">
        <v>118</v>
      </c>
      <c r="I10" s="37" t="s">
        <v>84</v>
      </c>
      <c r="J10" s="37" t="s">
        <v>119</v>
      </c>
      <c r="K10" s="37" t="s">
        <v>120</v>
      </c>
      <c r="L10" s="37" t="s">
        <v>121</v>
      </c>
      <c r="M10" s="37" t="s">
        <v>122</v>
      </c>
      <c r="N10" s="40" t="s">
        <v>123</v>
      </c>
      <c r="O10" s="41"/>
      <c r="P10" s="37" t="s">
        <v>63</v>
      </c>
      <c r="Q10" s="37">
        <v>105.4</v>
      </c>
      <c r="R10" s="42">
        <v>7.7</v>
      </c>
      <c r="S10" s="43">
        <f t="shared" si="30"/>
        <v>13.688311688311689</v>
      </c>
      <c r="T10" s="43">
        <v>13.69</v>
      </c>
      <c r="U10" s="44"/>
      <c r="V10" s="37" t="s">
        <v>64</v>
      </c>
      <c r="W10" s="45">
        <v>42</v>
      </c>
      <c r="X10" s="45">
        <v>31</v>
      </c>
      <c r="Y10" s="45">
        <v>57</v>
      </c>
      <c r="Z10" s="46">
        <v>16.420000000000002</v>
      </c>
      <c r="AA10" s="47">
        <v>3</v>
      </c>
      <c r="AB10" s="48">
        <f>IF(W10="","",W10*X10*Y10/1000000)</f>
        <v>7.4214000000000002E-2</v>
      </c>
      <c r="AC10" s="49">
        <f t="shared" si="32"/>
        <v>2627.5365833939686</v>
      </c>
      <c r="AD10" s="50">
        <v>4000</v>
      </c>
      <c r="AE10" s="51">
        <f t="shared" si="33"/>
        <v>1.5223384615384616</v>
      </c>
      <c r="AF10" s="37" t="s">
        <v>124</v>
      </c>
      <c r="AG10" s="52">
        <v>0.22800000000000001</v>
      </c>
      <c r="AH10" s="51">
        <f t="shared" si="34"/>
        <v>3.1209350649350651</v>
      </c>
      <c r="AI10" s="51">
        <f t="shared" si="5"/>
        <v>18.333273526473526</v>
      </c>
      <c r="AJ10" s="53">
        <v>0</v>
      </c>
      <c r="AK10" s="51">
        <f t="shared" si="35"/>
        <v>0</v>
      </c>
      <c r="AL10" s="53">
        <v>0</v>
      </c>
      <c r="AM10" s="51">
        <f t="shared" si="36"/>
        <v>0</v>
      </c>
      <c r="AN10" s="53">
        <v>0</v>
      </c>
      <c r="AO10" s="51">
        <f t="shared" si="37"/>
        <v>0</v>
      </c>
      <c r="AP10" s="51">
        <v>0</v>
      </c>
      <c r="AQ10" s="50">
        <v>0</v>
      </c>
      <c r="AR10" s="53">
        <v>0</v>
      </c>
      <c r="AS10" s="51">
        <f t="shared" si="38"/>
        <v>0</v>
      </c>
      <c r="AT10" s="51">
        <f t="shared" si="39"/>
        <v>0</v>
      </c>
      <c r="AU10" s="54">
        <f t="shared" si="40"/>
        <v>18.333273526473526</v>
      </c>
      <c r="AV10" s="55">
        <f t="shared" si="41"/>
        <v>0</v>
      </c>
      <c r="AW10" s="54">
        <f t="shared" si="42"/>
        <v>18.333273526473526</v>
      </c>
      <c r="AX10" s="51">
        <f t="shared" si="43"/>
        <v>75.989999999999995</v>
      </c>
      <c r="AY10" s="56">
        <v>75.989999999999995</v>
      </c>
      <c r="AZ10" s="53"/>
      <c r="BA10" s="47">
        <v>90</v>
      </c>
    </row>
    <row r="11" spans="1:53" ht="43.9" customHeight="1" x14ac:dyDescent="0.25">
      <c r="A11" s="36">
        <v>4</v>
      </c>
      <c r="B11" s="61"/>
      <c r="C11" s="37"/>
      <c r="D11" s="37" t="s">
        <v>53</v>
      </c>
      <c r="E11" s="37"/>
      <c r="F11" s="37" t="s">
        <v>54</v>
      </c>
      <c r="G11" s="38" t="s">
        <v>99</v>
      </c>
      <c r="H11" s="39" t="s">
        <v>125</v>
      </c>
      <c r="I11" s="37" t="s">
        <v>126</v>
      </c>
      <c r="J11" s="37" t="s">
        <v>127</v>
      </c>
      <c r="K11" s="37" t="s">
        <v>128</v>
      </c>
      <c r="L11" s="37" t="s">
        <v>129</v>
      </c>
      <c r="M11" s="37" t="s">
        <v>130</v>
      </c>
      <c r="N11" s="40" t="s">
        <v>131</v>
      </c>
      <c r="O11" s="41"/>
      <c r="P11" s="37" t="s">
        <v>63</v>
      </c>
      <c r="Q11" s="37">
        <v>112.4</v>
      </c>
      <c r="R11" s="42">
        <v>7.7</v>
      </c>
      <c r="S11" s="43">
        <f t="shared" si="30"/>
        <v>14.597402597402597</v>
      </c>
      <c r="T11" s="43">
        <v>14.6</v>
      </c>
      <c r="U11" s="44"/>
      <c r="V11" s="37" t="s">
        <v>64</v>
      </c>
      <c r="W11" s="45">
        <v>42</v>
      </c>
      <c r="X11" s="45">
        <v>31</v>
      </c>
      <c r="Y11" s="45">
        <v>57</v>
      </c>
      <c r="Z11" s="46">
        <v>17.899999999999999</v>
      </c>
      <c r="AA11" s="47">
        <v>3</v>
      </c>
      <c r="AB11" s="48">
        <f t="shared" ref="AB11:AB12" si="44">IF(W11="","",W11*X11*Y11/1000000)</f>
        <v>7.4214000000000002E-2</v>
      </c>
      <c r="AC11" s="49">
        <f t="shared" si="32"/>
        <v>2627.5365833939686</v>
      </c>
      <c r="AD11" s="50">
        <v>4000</v>
      </c>
      <c r="AE11" s="51">
        <f t="shared" si="33"/>
        <v>1.5223384615384616</v>
      </c>
      <c r="AF11" s="37" t="s">
        <v>132</v>
      </c>
      <c r="AG11" s="52">
        <v>0.22800000000000001</v>
      </c>
      <c r="AH11" s="51">
        <f t="shared" si="34"/>
        <v>3.3282077922077922</v>
      </c>
      <c r="AI11" s="51">
        <f t="shared" si="5"/>
        <v>19.450546253746253</v>
      </c>
      <c r="AJ11" s="53">
        <v>0</v>
      </c>
      <c r="AK11" s="51">
        <f t="shared" si="35"/>
        <v>0</v>
      </c>
      <c r="AL11" s="53">
        <v>0</v>
      </c>
      <c r="AM11" s="51">
        <f t="shared" si="36"/>
        <v>0</v>
      </c>
      <c r="AN11" s="53">
        <v>0</v>
      </c>
      <c r="AO11" s="51">
        <f t="shared" si="37"/>
        <v>0</v>
      </c>
      <c r="AP11" s="51">
        <v>0</v>
      </c>
      <c r="AQ11" s="50">
        <v>0</v>
      </c>
      <c r="AR11" s="53">
        <v>0</v>
      </c>
      <c r="AS11" s="51">
        <f t="shared" si="38"/>
        <v>0</v>
      </c>
      <c r="AT11" s="51">
        <f t="shared" si="39"/>
        <v>0</v>
      </c>
      <c r="AU11" s="54">
        <f t="shared" si="40"/>
        <v>19.450546253746253</v>
      </c>
      <c r="AV11" s="55">
        <f t="shared" si="41"/>
        <v>0</v>
      </c>
      <c r="AW11" s="54">
        <f t="shared" si="42"/>
        <v>19.450546253746253</v>
      </c>
      <c r="AX11" s="51">
        <f>IF(ISERROR(AY11*(1-AZ11)),"",AY11*(1-AZ11))</f>
        <v>79.989999999999995</v>
      </c>
      <c r="AY11" s="56">
        <v>79.989999999999995</v>
      </c>
      <c r="AZ11" s="53"/>
      <c r="BA11" s="47">
        <v>381</v>
      </c>
    </row>
    <row r="12" spans="1:53" ht="43.15" customHeight="1" x14ac:dyDescent="0.25">
      <c r="A12" s="36">
        <v>5</v>
      </c>
      <c r="B12" s="62"/>
      <c r="C12" s="37"/>
      <c r="D12" s="37" t="s">
        <v>53</v>
      </c>
      <c r="E12" s="37"/>
      <c r="F12" s="37" t="s">
        <v>54</v>
      </c>
      <c r="G12" s="38" t="s">
        <v>82</v>
      </c>
      <c r="H12" s="39" t="s">
        <v>67</v>
      </c>
      <c r="I12" s="37" t="s">
        <v>133</v>
      </c>
      <c r="J12" s="37" t="s">
        <v>134</v>
      </c>
      <c r="K12" s="37" t="s">
        <v>135</v>
      </c>
      <c r="L12" s="37" t="s">
        <v>136</v>
      </c>
      <c r="M12" s="37" t="s">
        <v>130</v>
      </c>
      <c r="N12" s="40" t="s">
        <v>137</v>
      </c>
      <c r="O12" s="41"/>
      <c r="P12" s="37" t="s">
        <v>63</v>
      </c>
      <c r="Q12" s="37">
        <v>129</v>
      </c>
      <c r="R12" s="42">
        <v>7.7</v>
      </c>
      <c r="S12" s="43">
        <f t="shared" si="30"/>
        <v>16.753246753246753</v>
      </c>
      <c r="T12" s="43">
        <v>16.75</v>
      </c>
      <c r="U12" s="44"/>
      <c r="V12" s="37" t="s">
        <v>64</v>
      </c>
      <c r="W12" s="45">
        <v>42</v>
      </c>
      <c r="X12" s="45">
        <v>31</v>
      </c>
      <c r="Y12" s="45">
        <v>57</v>
      </c>
      <c r="Z12" s="46">
        <v>20.420000000000002</v>
      </c>
      <c r="AA12" s="47">
        <v>3</v>
      </c>
      <c r="AB12" s="48">
        <f t="shared" si="44"/>
        <v>7.4214000000000002E-2</v>
      </c>
      <c r="AC12" s="49">
        <f t="shared" si="32"/>
        <v>2627.5365833939686</v>
      </c>
      <c r="AD12" s="50">
        <v>4000</v>
      </c>
      <c r="AE12" s="51">
        <f t="shared" si="33"/>
        <v>1.5223384615384616</v>
      </c>
      <c r="AF12" s="37" t="s">
        <v>138</v>
      </c>
      <c r="AG12" s="52">
        <v>0.22800000000000001</v>
      </c>
      <c r="AH12" s="51">
        <f t="shared" si="34"/>
        <v>3.8197402597402599</v>
      </c>
      <c r="AI12" s="51">
        <f t="shared" si="5"/>
        <v>22.092078721278721</v>
      </c>
      <c r="AJ12" s="53">
        <v>0</v>
      </c>
      <c r="AK12" s="51">
        <f t="shared" si="35"/>
        <v>0</v>
      </c>
      <c r="AL12" s="53">
        <v>0</v>
      </c>
      <c r="AM12" s="51">
        <f t="shared" si="36"/>
        <v>0</v>
      </c>
      <c r="AN12" s="53">
        <v>0</v>
      </c>
      <c r="AO12" s="51">
        <f t="shared" si="37"/>
        <v>0</v>
      </c>
      <c r="AP12" s="51">
        <v>0</v>
      </c>
      <c r="AQ12" s="50">
        <v>0</v>
      </c>
      <c r="AR12" s="53">
        <v>0</v>
      </c>
      <c r="AS12" s="51">
        <f t="shared" si="38"/>
        <v>0</v>
      </c>
      <c r="AT12" s="51">
        <f t="shared" si="39"/>
        <v>0</v>
      </c>
      <c r="AU12" s="54">
        <f t="shared" si="40"/>
        <v>22.092078721278721</v>
      </c>
      <c r="AV12" s="55">
        <f t="shared" si="41"/>
        <v>0</v>
      </c>
      <c r="AW12" s="54">
        <f t="shared" si="42"/>
        <v>22.092078721278721</v>
      </c>
      <c r="AX12" s="51">
        <f>IF(ISERROR(AY12*(1-AZ12)),"",AY12*(1-AZ12))</f>
        <v>89.99</v>
      </c>
      <c r="AY12" s="56">
        <v>89.99</v>
      </c>
      <c r="AZ12" s="53"/>
      <c r="BA12" s="47">
        <v>174</v>
      </c>
    </row>
    <row r="13" spans="1:53" ht="48.6" customHeight="1" x14ac:dyDescent="0.25">
      <c r="A13" s="36">
        <v>1</v>
      </c>
      <c r="B13" s="60"/>
      <c r="C13" s="57"/>
      <c r="D13" s="37" t="s">
        <v>139</v>
      </c>
      <c r="E13" s="37"/>
      <c r="F13" s="37" t="s">
        <v>91</v>
      </c>
      <c r="G13" s="38" t="s">
        <v>140</v>
      </c>
      <c r="H13" s="39" t="s">
        <v>141</v>
      </c>
      <c r="I13" s="37" t="s">
        <v>142</v>
      </c>
      <c r="J13" s="58" t="s">
        <v>143</v>
      </c>
      <c r="K13" s="37" t="s">
        <v>144</v>
      </c>
      <c r="L13" s="37" t="s">
        <v>96</v>
      </c>
      <c r="M13" s="37" t="s">
        <v>122</v>
      </c>
      <c r="N13" s="40" t="s">
        <v>145</v>
      </c>
      <c r="O13" s="59"/>
      <c r="P13" s="37" t="s">
        <v>63</v>
      </c>
      <c r="Q13" s="37">
        <v>71</v>
      </c>
      <c r="R13" s="42">
        <v>7.7</v>
      </c>
      <c r="S13" s="43">
        <f>IF(ISERROR(Q13/R13),"",Q13/R13)</f>
        <v>9.220779220779221</v>
      </c>
      <c r="T13" s="43">
        <v>9.2200000000000006</v>
      </c>
      <c r="U13" s="44"/>
      <c r="V13" s="37" t="s">
        <v>64</v>
      </c>
      <c r="W13" s="45">
        <v>42</v>
      </c>
      <c r="X13" s="45">
        <v>31</v>
      </c>
      <c r="Y13" s="45">
        <v>38</v>
      </c>
      <c r="Z13" s="46">
        <v>7.25</v>
      </c>
      <c r="AA13" s="47">
        <v>3</v>
      </c>
      <c r="AB13" s="48">
        <f>IF(W13="","",W13*X13*Y13/1000000)</f>
        <v>4.9475999999999999E-2</v>
      </c>
      <c r="AC13" s="49">
        <f>IF(AA13="","",65/AB13*AA13)</f>
        <v>3941.3048750909529</v>
      </c>
      <c r="AD13" s="50">
        <v>4000</v>
      </c>
      <c r="AE13" s="51">
        <f>IF(ISERROR(AD13/AC13),"",AD13/AC13)</f>
        <v>1.0148923076923078</v>
      </c>
      <c r="AF13" s="37" t="s">
        <v>146</v>
      </c>
      <c r="AG13" s="52">
        <v>0.22800000000000001</v>
      </c>
      <c r="AH13" s="51">
        <f>IF(ISERROR(S13*AG13),"",S13*AG13)</f>
        <v>2.1023376623376624</v>
      </c>
      <c r="AI13" s="51">
        <f t="shared" si="5"/>
        <v>12.337229970029972</v>
      </c>
      <c r="AJ13" s="53">
        <v>0</v>
      </c>
      <c r="AK13" s="51">
        <f t="shared" ref="AK13:AK15" si="45">IF(ISERROR(AW13*AJ13),"",AW13*AJ13)</f>
        <v>0</v>
      </c>
      <c r="AL13" s="53">
        <v>0</v>
      </c>
      <c r="AM13" s="51">
        <f t="shared" ref="AM13:AM15" si="46">IF(ISERROR(AW13*AL13),"",AW13*AL13)</f>
        <v>0</v>
      </c>
      <c r="AN13" s="53">
        <v>0</v>
      </c>
      <c r="AO13" s="51">
        <f t="shared" ref="AO13:AO15" si="47">IF(ISERROR(AW13*AN13),"",AW13*AN13)</f>
        <v>0</v>
      </c>
      <c r="AP13" s="51">
        <v>0</v>
      </c>
      <c r="AQ13" s="50">
        <v>0</v>
      </c>
      <c r="AR13" s="53">
        <v>0</v>
      </c>
      <c r="AS13" s="51">
        <f>IF(ISERROR(AW13*AR13),"",AW13*AR13)</f>
        <v>0</v>
      </c>
      <c r="AT13" s="51">
        <f t="shared" ref="AT13:AT15" si="48">IF(ISERROR(AK13+AM13+AO13+AP13+AS13),"",AK13+AM13+AO13+AP13+AS13)</f>
        <v>0</v>
      </c>
      <c r="AU13" s="54">
        <f>AI13+AT13</f>
        <v>12.337229970029972</v>
      </c>
      <c r="AV13" s="55">
        <f>IF(ISERROR((AW13-AU13)/AW13),"",(AW13-AU13)/AW13)</f>
        <v>0</v>
      </c>
      <c r="AW13" s="54">
        <f>AI13</f>
        <v>12.337229970029972</v>
      </c>
      <c r="AX13" s="51">
        <f t="shared" ref="AX13:AX15" si="49">IF(ISERROR(AY13*(1-AZ13)),"",AY13*(1-AZ13))</f>
        <v>55.99</v>
      </c>
      <c r="AY13" s="56">
        <v>55.99</v>
      </c>
      <c r="AZ13" s="53"/>
      <c r="BA13" s="47">
        <v>42</v>
      </c>
    </row>
    <row r="14" spans="1:53" ht="44.1" customHeight="1" x14ac:dyDescent="0.25">
      <c r="A14" s="36">
        <v>2</v>
      </c>
      <c r="B14" s="61"/>
      <c r="C14" s="57"/>
      <c r="D14" s="37" t="s">
        <v>53</v>
      </c>
      <c r="E14" s="37"/>
      <c r="F14" s="37" t="s">
        <v>91</v>
      </c>
      <c r="G14" s="38" t="s">
        <v>147</v>
      </c>
      <c r="H14" s="39" t="s">
        <v>148</v>
      </c>
      <c r="I14" s="37" t="s">
        <v>149</v>
      </c>
      <c r="J14" s="58" t="s">
        <v>150</v>
      </c>
      <c r="K14" s="37" t="s">
        <v>120</v>
      </c>
      <c r="L14" s="37" t="s">
        <v>104</v>
      </c>
      <c r="M14" s="37" t="s">
        <v>130</v>
      </c>
      <c r="N14" s="40" t="s">
        <v>151</v>
      </c>
      <c r="O14" s="59"/>
      <c r="P14" s="37" t="s">
        <v>63</v>
      </c>
      <c r="Q14" s="37">
        <v>96</v>
      </c>
      <c r="R14" s="42">
        <v>7.7</v>
      </c>
      <c r="S14" s="43">
        <f t="shared" ref="S14:S15" si="50">IF(ISERROR(Q14/R14),"",Q14/R14)</f>
        <v>12.467532467532468</v>
      </c>
      <c r="T14" s="43">
        <v>12.47</v>
      </c>
      <c r="U14" s="44"/>
      <c r="V14" s="37" t="s">
        <v>64</v>
      </c>
      <c r="W14" s="45">
        <v>42</v>
      </c>
      <c r="X14" s="45">
        <v>31</v>
      </c>
      <c r="Y14" s="45">
        <v>38</v>
      </c>
      <c r="Z14" s="46">
        <v>8.74</v>
      </c>
      <c r="AA14" s="47">
        <v>3</v>
      </c>
      <c r="AB14" s="48">
        <f t="shared" ref="AB14" si="51">IF(W14="","",W14*X14*Y14/1000000)</f>
        <v>4.9475999999999999E-2</v>
      </c>
      <c r="AC14" s="49">
        <f t="shared" ref="AC14:AC15" si="52">IF(AA14="","",65/AB14*AA14)</f>
        <v>3941.3048750909529</v>
      </c>
      <c r="AD14" s="50">
        <v>4000</v>
      </c>
      <c r="AE14" s="51">
        <f t="shared" ref="AE14:AE15" si="53">IF(ISERROR(AD14/AC14),"",AD14/AC14)</f>
        <v>1.0148923076923078</v>
      </c>
      <c r="AF14" s="37" t="s">
        <v>152</v>
      </c>
      <c r="AG14" s="52">
        <v>0.22800000000000001</v>
      </c>
      <c r="AH14" s="51">
        <f t="shared" ref="AH14:AH15" si="54">IF(ISERROR(S14*AG14),"",S14*AG14)</f>
        <v>2.842597402597403</v>
      </c>
      <c r="AI14" s="51">
        <f t="shared" si="5"/>
        <v>16.327489710289711</v>
      </c>
      <c r="AJ14" s="53">
        <v>0</v>
      </c>
      <c r="AK14" s="51">
        <f t="shared" si="45"/>
        <v>0</v>
      </c>
      <c r="AL14" s="53">
        <v>0</v>
      </c>
      <c r="AM14" s="51">
        <f t="shared" si="46"/>
        <v>0</v>
      </c>
      <c r="AN14" s="53">
        <v>0</v>
      </c>
      <c r="AO14" s="51">
        <f t="shared" si="47"/>
        <v>0</v>
      </c>
      <c r="AP14" s="51">
        <v>0</v>
      </c>
      <c r="AQ14" s="50">
        <v>0</v>
      </c>
      <c r="AR14" s="53">
        <v>0</v>
      </c>
      <c r="AS14" s="51">
        <f t="shared" ref="AS14:AS15" si="55">IF(ISERROR(AW14*AR14),"",AW14*AR14)</f>
        <v>0</v>
      </c>
      <c r="AT14" s="51">
        <f t="shared" si="48"/>
        <v>0</v>
      </c>
      <c r="AU14" s="54">
        <f t="shared" ref="AU14:AU15" si="56">IF(ISERROR(AI14+AT14),"",AI14+AT14)</f>
        <v>16.327489710289711</v>
      </c>
      <c r="AV14" s="55">
        <f t="shared" ref="AV14:AV15" si="57">IF(ISERROR((AW14-AU14)/AW14),"",(AW14-AU14)/AW14)</f>
        <v>0</v>
      </c>
      <c r="AW14" s="54">
        <f t="shared" ref="AW14:AW15" si="58">AI14</f>
        <v>16.327489710289711</v>
      </c>
      <c r="AX14" s="51">
        <f t="shared" si="49"/>
        <v>69.989999999999995</v>
      </c>
      <c r="AY14" s="56">
        <v>69.989999999999995</v>
      </c>
      <c r="AZ14" s="53"/>
      <c r="BA14" s="47">
        <v>90</v>
      </c>
    </row>
    <row r="15" spans="1:53" ht="44.1" customHeight="1" x14ac:dyDescent="0.25">
      <c r="A15" s="36">
        <v>3</v>
      </c>
      <c r="B15" s="61"/>
      <c r="C15" s="57"/>
      <c r="D15" s="37" t="s">
        <v>53</v>
      </c>
      <c r="E15" s="37"/>
      <c r="F15" s="37" t="s">
        <v>91</v>
      </c>
      <c r="G15" s="38" t="s">
        <v>153</v>
      </c>
      <c r="H15" s="39" t="s">
        <v>154</v>
      </c>
      <c r="I15" s="37" t="s">
        <v>155</v>
      </c>
      <c r="J15" s="58" t="s">
        <v>94</v>
      </c>
      <c r="K15" s="37" t="s">
        <v>95</v>
      </c>
      <c r="L15" s="37" t="s">
        <v>109</v>
      </c>
      <c r="M15" s="37" t="s">
        <v>130</v>
      </c>
      <c r="N15" s="40" t="s">
        <v>156</v>
      </c>
      <c r="O15" s="59"/>
      <c r="P15" s="37" t="s">
        <v>63</v>
      </c>
      <c r="Q15" s="37">
        <v>111</v>
      </c>
      <c r="R15" s="42">
        <v>7.7</v>
      </c>
      <c r="S15" s="43">
        <f t="shared" si="50"/>
        <v>14.415584415584416</v>
      </c>
      <c r="T15" s="43">
        <v>14.42</v>
      </c>
      <c r="U15" s="44"/>
      <c r="V15" s="37" t="s">
        <v>64</v>
      </c>
      <c r="W15" s="45">
        <v>42</v>
      </c>
      <c r="X15" s="45">
        <v>31</v>
      </c>
      <c r="Y15" s="45">
        <v>38</v>
      </c>
      <c r="Z15" s="46">
        <v>9.64</v>
      </c>
      <c r="AA15" s="47">
        <v>3</v>
      </c>
      <c r="AB15" s="48">
        <f>IF(W15="","",W15*X15*Y15/1000000)</f>
        <v>4.9475999999999999E-2</v>
      </c>
      <c r="AC15" s="49">
        <f t="shared" si="52"/>
        <v>3941.3048750909529</v>
      </c>
      <c r="AD15" s="50">
        <v>4000</v>
      </c>
      <c r="AE15" s="51">
        <f t="shared" si="53"/>
        <v>1.0148923076923078</v>
      </c>
      <c r="AF15" s="37" t="s">
        <v>146</v>
      </c>
      <c r="AG15" s="52">
        <v>0.22800000000000001</v>
      </c>
      <c r="AH15" s="51">
        <f t="shared" si="54"/>
        <v>3.2867532467532468</v>
      </c>
      <c r="AI15" s="51">
        <f t="shared" si="5"/>
        <v>18.721645554445555</v>
      </c>
      <c r="AJ15" s="53">
        <v>0</v>
      </c>
      <c r="AK15" s="51">
        <f t="shared" si="45"/>
        <v>0</v>
      </c>
      <c r="AL15" s="53">
        <v>0</v>
      </c>
      <c r="AM15" s="51">
        <f t="shared" si="46"/>
        <v>0</v>
      </c>
      <c r="AN15" s="53">
        <v>0</v>
      </c>
      <c r="AO15" s="51">
        <f t="shared" si="47"/>
        <v>0</v>
      </c>
      <c r="AP15" s="51">
        <v>0</v>
      </c>
      <c r="AQ15" s="50">
        <v>0</v>
      </c>
      <c r="AR15" s="53">
        <v>0</v>
      </c>
      <c r="AS15" s="51">
        <f t="shared" si="55"/>
        <v>0</v>
      </c>
      <c r="AT15" s="51">
        <f t="shared" si="48"/>
        <v>0</v>
      </c>
      <c r="AU15" s="54">
        <f t="shared" si="56"/>
        <v>18.721645554445555</v>
      </c>
      <c r="AV15" s="55">
        <f t="shared" si="57"/>
        <v>0</v>
      </c>
      <c r="AW15" s="54">
        <f t="shared" si="58"/>
        <v>18.721645554445555</v>
      </c>
      <c r="AX15" s="51">
        <f t="shared" si="49"/>
        <v>75.989999999999995</v>
      </c>
      <c r="AY15" s="56">
        <v>75.989999999999995</v>
      </c>
      <c r="AZ15" s="53"/>
      <c r="BA15" s="47">
        <v>72</v>
      </c>
    </row>
    <row r="16" spans="1:53" ht="43.9" customHeight="1" x14ac:dyDescent="0.25">
      <c r="A16" s="36">
        <v>2</v>
      </c>
      <c r="B16" s="61"/>
      <c r="C16" s="37"/>
      <c r="D16" s="37" t="s">
        <v>53</v>
      </c>
      <c r="E16" s="37"/>
      <c r="F16" s="37" t="s">
        <v>54</v>
      </c>
      <c r="G16" s="38" t="s">
        <v>157</v>
      </c>
      <c r="H16" s="39" t="s">
        <v>158</v>
      </c>
      <c r="I16" s="37" t="s">
        <v>159</v>
      </c>
      <c r="J16" s="37" t="s">
        <v>160</v>
      </c>
      <c r="K16" s="37" t="s">
        <v>120</v>
      </c>
      <c r="L16" s="37" t="s">
        <v>161</v>
      </c>
      <c r="M16" s="37" t="s">
        <v>162</v>
      </c>
      <c r="N16" s="40" t="s">
        <v>163</v>
      </c>
      <c r="O16" s="41"/>
      <c r="P16" s="37" t="s">
        <v>63</v>
      </c>
      <c r="Q16" s="37">
        <v>83</v>
      </c>
      <c r="R16" s="42">
        <v>7.7</v>
      </c>
      <c r="S16" s="43">
        <f t="shared" ref="S16:S19" si="59">IF(ISERROR(Q16/R16),"",Q16/R16)</f>
        <v>10.779220779220779</v>
      </c>
      <c r="T16" s="43">
        <v>10.78</v>
      </c>
      <c r="U16" s="44"/>
      <c r="V16" s="37" t="s">
        <v>64</v>
      </c>
      <c r="W16" s="45">
        <v>42</v>
      </c>
      <c r="X16" s="45">
        <v>31</v>
      </c>
      <c r="Y16" s="45">
        <v>51</v>
      </c>
      <c r="Z16" s="46">
        <v>13.65</v>
      </c>
      <c r="AA16" s="47">
        <v>3</v>
      </c>
      <c r="AB16" s="48">
        <f t="shared" ref="AB16" si="60">IF(W16="","",W16*X16*Y16/1000000)</f>
        <v>6.6402000000000003E-2</v>
      </c>
      <c r="AC16" s="49">
        <f t="shared" ref="AC16:AC19" si="61">IF(AA16="","",65/AB16*AA16)</f>
        <v>2936.6585343814945</v>
      </c>
      <c r="AD16" s="50">
        <v>4000</v>
      </c>
      <c r="AE16" s="51">
        <f t="shared" ref="AE16:AE19" si="62">IF(ISERROR(AD16/AC16),"",AD16/AC16)</f>
        <v>1.3620923076923077</v>
      </c>
      <c r="AF16" s="37" t="s">
        <v>164</v>
      </c>
      <c r="AG16" s="52">
        <v>0.22800000000000001</v>
      </c>
      <c r="AH16" s="51">
        <f t="shared" ref="AH16:AH19" si="63">IF(ISERROR(S16*AG16),"",S16*AG16)</f>
        <v>2.4576623376623377</v>
      </c>
      <c r="AI16" s="51">
        <f t="shared" si="5"/>
        <v>14.599754645354645</v>
      </c>
      <c r="AJ16" s="53">
        <v>0</v>
      </c>
      <c r="AK16" s="51">
        <f t="shared" ref="AK16:AK19" si="64">IF(ISERROR(AW16*AJ16),"",AW16*AJ16)</f>
        <v>0</v>
      </c>
      <c r="AL16" s="53">
        <v>0</v>
      </c>
      <c r="AM16" s="51">
        <f t="shared" ref="AM16:AM19" si="65">IF(ISERROR(AW16*AL16),"",AW16*AL16)</f>
        <v>0</v>
      </c>
      <c r="AN16" s="53">
        <v>0</v>
      </c>
      <c r="AO16" s="51">
        <f t="shared" ref="AO16:AO19" si="66">IF(ISERROR(AW16*AN16),"",AW16*AN16)</f>
        <v>0</v>
      </c>
      <c r="AP16" s="51">
        <v>0</v>
      </c>
      <c r="AQ16" s="50">
        <v>0</v>
      </c>
      <c r="AR16" s="53">
        <v>0</v>
      </c>
      <c r="AS16" s="51">
        <f t="shared" ref="AS16:AS19" si="67">IF(ISERROR(AW16*AR16),"",AW16*AR16)</f>
        <v>0</v>
      </c>
      <c r="AT16" s="51">
        <f t="shared" ref="AT16:AT19" si="68">IF(ISERROR(AK16+AM16+AO16+AP16+AS16),"",AK16+AM16+AO16+AP16+AS16)</f>
        <v>0</v>
      </c>
      <c r="AU16" s="54">
        <f t="shared" ref="AU16:AU19" si="69">IF(ISERROR(AI16+AT16),"",AI16+AT16)</f>
        <v>14.599754645354645</v>
      </c>
      <c r="AV16" s="55">
        <f t="shared" ref="AV16:AV19" si="70">IF(ISERROR((AW16-AU16)/AW16),"",(AW16-AU16)/AW16)</f>
        <v>0</v>
      </c>
      <c r="AW16" s="54">
        <f t="shared" ref="AW16:AW19" si="71">AI16</f>
        <v>14.599754645354645</v>
      </c>
      <c r="AX16" s="51">
        <f t="shared" ref="AX16:AX17" si="72">IF(ISERROR(AY16*(1-AZ16)),"",AY16*(1-AZ16))</f>
        <v>59.99</v>
      </c>
      <c r="AY16" s="56">
        <v>59.99</v>
      </c>
      <c r="AZ16" s="53"/>
      <c r="BA16" s="47">
        <v>87</v>
      </c>
    </row>
    <row r="17" spans="1:53" ht="43.9" customHeight="1" x14ac:dyDescent="0.25">
      <c r="A17" s="36">
        <v>3</v>
      </c>
      <c r="B17" s="61"/>
      <c r="C17" s="37"/>
      <c r="D17" s="37" t="s">
        <v>53</v>
      </c>
      <c r="E17" s="37"/>
      <c r="F17" s="37" t="s">
        <v>54</v>
      </c>
      <c r="G17" s="38" t="s">
        <v>153</v>
      </c>
      <c r="H17" s="39" t="s">
        <v>165</v>
      </c>
      <c r="I17" s="37" t="s">
        <v>166</v>
      </c>
      <c r="J17" s="37" t="s">
        <v>167</v>
      </c>
      <c r="K17" s="37" t="s">
        <v>168</v>
      </c>
      <c r="L17" s="37" t="s">
        <v>169</v>
      </c>
      <c r="M17" s="37" t="s">
        <v>170</v>
      </c>
      <c r="N17" s="40" t="s">
        <v>171</v>
      </c>
      <c r="O17" s="41"/>
      <c r="P17" s="37" t="s">
        <v>63</v>
      </c>
      <c r="Q17" s="37">
        <v>105.4</v>
      </c>
      <c r="R17" s="42">
        <v>7.7</v>
      </c>
      <c r="S17" s="43">
        <f t="shared" si="59"/>
        <v>13.688311688311689</v>
      </c>
      <c r="T17" s="43">
        <v>13.69</v>
      </c>
      <c r="U17" s="44"/>
      <c r="V17" s="37" t="s">
        <v>64</v>
      </c>
      <c r="W17" s="45">
        <v>42</v>
      </c>
      <c r="X17" s="45">
        <v>31</v>
      </c>
      <c r="Y17" s="45">
        <v>57</v>
      </c>
      <c r="Z17" s="46">
        <v>16.420000000000002</v>
      </c>
      <c r="AA17" s="47">
        <v>3</v>
      </c>
      <c r="AB17" s="48">
        <f>IF(W17="","",W17*X17*Y17/1000000)</f>
        <v>7.4214000000000002E-2</v>
      </c>
      <c r="AC17" s="49">
        <f t="shared" si="61"/>
        <v>2627.5365833939686</v>
      </c>
      <c r="AD17" s="50">
        <v>4000</v>
      </c>
      <c r="AE17" s="51">
        <f t="shared" si="62"/>
        <v>1.5223384615384616</v>
      </c>
      <c r="AF17" s="37" t="s">
        <v>116</v>
      </c>
      <c r="AG17" s="52">
        <v>0.22800000000000001</v>
      </c>
      <c r="AH17" s="51">
        <f t="shared" si="63"/>
        <v>3.1209350649350651</v>
      </c>
      <c r="AI17" s="51">
        <f t="shared" si="5"/>
        <v>18.333273526473526</v>
      </c>
      <c r="AJ17" s="53">
        <v>0</v>
      </c>
      <c r="AK17" s="51">
        <f t="shared" si="64"/>
        <v>0</v>
      </c>
      <c r="AL17" s="53">
        <v>0</v>
      </c>
      <c r="AM17" s="51">
        <f t="shared" si="65"/>
        <v>0</v>
      </c>
      <c r="AN17" s="53">
        <v>0</v>
      </c>
      <c r="AO17" s="51">
        <f t="shared" si="66"/>
        <v>0</v>
      </c>
      <c r="AP17" s="51">
        <v>0</v>
      </c>
      <c r="AQ17" s="50">
        <v>0</v>
      </c>
      <c r="AR17" s="53">
        <v>0</v>
      </c>
      <c r="AS17" s="51">
        <f t="shared" si="67"/>
        <v>0</v>
      </c>
      <c r="AT17" s="51">
        <f t="shared" si="68"/>
        <v>0</v>
      </c>
      <c r="AU17" s="54">
        <f t="shared" si="69"/>
        <v>18.333273526473526</v>
      </c>
      <c r="AV17" s="55">
        <f t="shared" si="70"/>
        <v>0</v>
      </c>
      <c r="AW17" s="54">
        <f t="shared" si="71"/>
        <v>18.333273526473526</v>
      </c>
      <c r="AX17" s="51">
        <f t="shared" si="72"/>
        <v>75.989999999999995</v>
      </c>
      <c r="AY17" s="56">
        <v>75.989999999999995</v>
      </c>
      <c r="AZ17" s="53"/>
      <c r="BA17" s="47">
        <v>75</v>
      </c>
    </row>
    <row r="18" spans="1:53" ht="43.9" customHeight="1" x14ac:dyDescent="0.25">
      <c r="A18" s="36">
        <v>4</v>
      </c>
      <c r="B18" s="61"/>
      <c r="C18" s="37"/>
      <c r="D18" s="37" t="s">
        <v>53</v>
      </c>
      <c r="E18" s="37"/>
      <c r="F18" s="37" t="s">
        <v>54</v>
      </c>
      <c r="G18" s="38" t="s">
        <v>153</v>
      </c>
      <c r="H18" s="39" t="s">
        <v>76</v>
      </c>
      <c r="I18" s="37" t="s">
        <v>68</v>
      </c>
      <c r="J18" s="37" t="s">
        <v>172</v>
      </c>
      <c r="K18" s="37" t="s">
        <v>173</v>
      </c>
      <c r="L18" s="37" t="s">
        <v>174</v>
      </c>
      <c r="M18" s="37" t="s">
        <v>175</v>
      </c>
      <c r="N18" s="40" t="s">
        <v>176</v>
      </c>
      <c r="O18" s="41"/>
      <c r="P18" s="37" t="s">
        <v>63</v>
      </c>
      <c r="Q18" s="37">
        <v>112.4</v>
      </c>
      <c r="R18" s="42">
        <v>7.7</v>
      </c>
      <c r="S18" s="43">
        <f t="shared" si="59"/>
        <v>14.597402597402597</v>
      </c>
      <c r="T18" s="43">
        <v>14.6</v>
      </c>
      <c r="U18" s="44"/>
      <c r="V18" s="37" t="s">
        <v>64</v>
      </c>
      <c r="W18" s="45">
        <v>42</v>
      </c>
      <c r="X18" s="45">
        <v>31</v>
      </c>
      <c r="Y18" s="45">
        <v>57</v>
      </c>
      <c r="Z18" s="46">
        <v>17.899999999999999</v>
      </c>
      <c r="AA18" s="47">
        <v>3</v>
      </c>
      <c r="AB18" s="48">
        <f t="shared" ref="AB18:AB19" si="73">IF(W18="","",W18*X18*Y18/1000000)</f>
        <v>7.4214000000000002E-2</v>
      </c>
      <c r="AC18" s="49">
        <f t="shared" si="61"/>
        <v>2627.5365833939686</v>
      </c>
      <c r="AD18" s="50">
        <v>4000</v>
      </c>
      <c r="AE18" s="51">
        <f t="shared" si="62"/>
        <v>1.5223384615384616</v>
      </c>
      <c r="AF18" s="37" t="s">
        <v>152</v>
      </c>
      <c r="AG18" s="52">
        <v>0.22800000000000001</v>
      </c>
      <c r="AH18" s="51">
        <f t="shared" si="63"/>
        <v>3.3282077922077922</v>
      </c>
      <c r="AI18" s="51">
        <f t="shared" si="5"/>
        <v>19.450546253746253</v>
      </c>
      <c r="AJ18" s="53">
        <v>0</v>
      </c>
      <c r="AK18" s="51">
        <f t="shared" si="64"/>
        <v>0</v>
      </c>
      <c r="AL18" s="53">
        <v>0</v>
      </c>
      <c r="AM18" s="51">
        <f t="shared" si="65"/>
        <v>0</v>
      </c>
      <c r="AN18" s="53">
        <v>0</v>
      </c>
      <c r="AO18" s="51">
        <f t="shared" si="66"/>
        <v>0</v>
      </c>
      <c r="AP18" s="51">
        <v>0</v>
      </c>
      <c r="AQ18" s="50">
        <v>0</v>
      </c>
      <c r="AR18" s="53">
        <v>0</v>
      </c>
      <c r="AS18" s="51">
        <f t="shared" si="67"/>
        <v>0</v>
      </c>
      <c r="AT18" s="51">
        <f t="shared" si="68"/>
        <v>0</v>
      </c>
      <c r="AU18" s="54">
        <f t="shared" si="69"/>
        <v>19.450546253746253</v>
      </c>
      <c r="AV18" s="55">
        <f t="shared" si="70"/>
        <v>0</v>
      </c>
      <c r="AW18" s="54">
        <f t="shared" si="71"/>
        <v>19.450546253746253</v>
      </c>
      <c r="AX18" s="51">
        <f>IF(ISERROR(AY18*(1-AZ18)),"",AY18*(1-AZ18))</f>
        <v>79.989999999999995</v>
      </c>
      <c r="AY18" s="56">
        <v>79.989999999999995</v>
      </c>
      <c r="AZ18" s="53"/>
      <c r="BA18" s="47">
        <v>324</v>
      </c>
    </row>
    <row r="19" spans="1:53" ht="43.15" customHeight="1" x14ac:dyDescent="0.25">
      <c r="A19" s="36">
        <v>5</v>
      </c>
      <c r="B19" s="62"/>
      <c r="C19" s="37"/>
      <c r="D19" s="37" t="s">
        <v>53</v>
      </c>
      <c r="E19" s="37"/>
      <c r="F19" s="37" t="s">
        <v>54</v>
      </c>
      <c r="G19" s="38" t="s">
        <v>75</v>
      </c>
      <c r="H19" s="39" t="s">
        <v>125</v>
      </c>
      <c r="I19" s="37" t="s">
        <v>84</v>
      </c>
      <c r="J19" s="37" t="s">
        <v>177</v>
      </c>
      <c r="K19" s="37" t="s">
        <v>86</v>
      </c>
      <c r="L19" s="37" t="s">
        <v>178</v>
      </c>
      <c r="M19" s="37" t="s">
        <v>175</v>
      </c>
      <c r="N19" s="40" t="s">
        <v>179</v>
      </c>
      <c r="O19" s="41"/>
      <c r="P19" s="37" t="s">
        <v>63</v>
      </c>
      <c r="Q19" s="37">
        <v>129</v>
      </c>
      <c r="R19" s="42">
        <v>7.7</v>
      </c>
      <c r="S19" s="43">
        <f t="shared" si="59"/>
        <v>16.753246753246753</v>
      </c>
      <c r="T19" s="43">
        <v>16.75</v>
      </c>
      <c r="U19" s="44"/>
      <c r="V19" s="37" t="s">
        <v>64</v>
      </c>
      <c r="W19" s="45">
        <v>42</v>
      </c>
      <c r="X19" s="45">
        <v>31</v>
      </c>
      <c r="Y19" s="45">
        <v>57</v>
      </c>
      <c r="Z19" s="46">
        <v>20.420000000000002</v>
      </c>
      <c r="AA19" s="47">
        <v>3</v>
      </c>
      <c r="AB19" s="48">
        <f t="shared" si="73"/>
        <v>7.4214000000000002E-2</v>
      </c>
      <c r="AC19" s="49">
        <f t="shared" si="61"/>
        <v>2627.5365833939686</v>
      </c>
      <c r="AD19" s="50">
        <v>4000</v>
      </c>
      <c r="AE19" s="51">
        <f t="shared" si="62"/>
        <v>1.5223384615384616</v>
      </c>
      <c r="AF19" s="37" t="s">
        <v>180</v>
      </c>
      <c r="AG19" s="52">
        <v>0.22800000000000001</v>
      </c>
      <c r="AH19" s="51">
        <f t="shared" si="63"/>
        <v>3.8197402597402599</v>
      </c>
      <c r="AI19" s="51">
        <f t="shared" si="5"/>
        <v>22.092078721278721</v>
      </c>
      <c r="AJ19" s="53">
        <v>0</v>
      </c>
      <c r="AK19" s="51">
        <f t="shared" si="64"/>
        <v>0</v>
      </c>
      <c r="AL19" s="53">
        <v>0</v>
      </c>
      <c r="AM19" s="51">
        <f t="shared" si="65"/>
        <v>0</v>
      </c>
      <c r="AN19" s="53">
        <v>0</v>
      </c>
      <c r="AO19" s="51">
        <f t="shared" si="66"/>
        <v>0</v>
      </c>
      <c r="AP19" s="51">
        <v>0</v>
      </c>
      <c r="AQ19" s="50">
        <v>0</v>
      </c>
      <c r="AR19" s="53">
        <v>0</v>
      </c>
      <c r="AS19" s="51">
        <f t="shared" si="67"/>
        <v>0</v>
      </c>
      <c r="AT19" s="51">
        <f t="shared" si="68"/>
        <v>0</v>
      </c>
      <c r="AU19" s="54">
        <f t="shared" si="69"/>
        <v>22.092078721278721</v>
      </c>
      <c r="AV19" s="55">
        <f t="shared" si="70"/>
        <v>0</v>
      </c>
      <c r="AW19" s="54">
        <f t="shared" si="71"/>
        <v>22.092078721278721</v>
      </c>
      <c r="AX19" s="51">
        <f>IF(ISERROR(AY19*(1-AZ19)),"",AY19*(1-AZ19))</f>
        <v>89.99</v>
      </c>
      <c r="AY19" s="56">
        <v>89.99</v>
      </c>
      <c r="AZ19" s="53"/>
      <c r="BA19" s="47">
        <v>165</v>
      </c>
    </row>
    <row r="20" spans="1:53" ht="48.6" customHeight="1" x14ac:dyDescent="0.25">
      <c r="A20" s="36">
        <v>1</v>
      </c>
      <c r="B20" s="60"/>
      <c r="C20" s="57"/>
      <c r="D20" s="37" t="s">
        <v>181</v>
      </c>
      <c r="E20" s="37"/>
      <c r="F20" s="37" t="s">
        <v>91</v>
      </c>
      <c r="G20" s="38" t="s">
        <v>153</v>
      </c>
      <c r="H20" s="39" t="s">
        <v>182</v>
      </c>
      <c r="I20" s="37" t="s">
        <v>93</v>
      </c>
      <c r="J20" s="58" t="s">
        <v>150</v>
      </c>
      <c r="K20" s="37" t="s">
        <v>173</v>
      </c>
      <c r="L20" s="37" t="s">
        <v>96</v>
      </c>
      <c r="M20" s="37" t="s">
        <v>183</v>
      </c>
      <c r="N20" s="40" t="s">
        <v>184</v>
      </c>
      <c r="O20" s="59"/>
      <c r="P20" s="37" t="s">
        <v>63</v>
      </c>
      <c r="Q20" s="37">
        <v>71</v>
      </c>
      <c r="R20" s="42">
        <v>7.7</v>
      </c>
      <c r="S20" s="43">
        <f>IF(ISERROR(Q20/R20),"",Q20/R20)</f>
        <v>9.220779220779221</v>
      </c>
      <c r="T20" s="43">
        <v>9.2200000000000006</v>
      </c>
      <c r="U20" s="44"/>
      <c r="V20" s="37" t="s">
        <v>64</v>
      </c>
      <c r="W20" s="45">
        <v>42</v>
      </c>
      <c r="X20" s="45">
        <v>31</v>
      </c>
      <c r="Y20" s="45">
        <v>38</v>
      </c>
      <c r="Z20" s="46">
        <v>7.25</v>
      </c>
      <c r="AA20" s="47">
        <v>3</v>
      </c>
      <c r="AB20" s="48">
        <f>IF(W20="","",W20*X20*Y20/1000000)</f>
        <v>4.9475999999999999E-2</v>
      </c>
      <c r="AC20" s="49">
        <f>IF(AA20="","",65/AB20*AA20)</f>
        <v>3941.3048750909529</v>
      </c>
      <c r="AD20" s="50">
        <v>4000</v>
      </c>
      <c r="AE20" s="51">
        <f>IF(ISERROR(AD20/AC20),"",AD20/AC20)</f>
        <v>1.0148923076923078</v>
      </c>
      <c r="AF20" s="37" t="s">
        <v>116</v>
      </c>
      <c r="AG20" s="52">
        <v>0.22800000000000001</v>
      </c>
      <c r="AH20" s="51">
        <f>IF(ISERROR(S20*AG20),"",S20*AG20)</f>
        <v>2.1023376623376624</v>
      </c>
      <c r="AI20" s="51">
        <f t="shared" si="5"/>
        <v>12.337229970029972</v>
      </c>
      <c r="AJ20" s="53">
        <v>0</v>
      </c>
      <c r="AK20" s="51">
        <f t="shared" ref="AK20:AK22" si="74">IF(ISERROR(AW20*AJ20),"",AW20*AJ20)</f>
        <v>0</v>
      </c>
      <c r="AL20" s="53">
        <v>0</v>
      </c>
      <c r="AM20" s="51">
        <f t="shared" ref="AM20:AM22" si="75">IF(ISERROR(AW20*AL20),"",AW20*AL20)</f>
        <v>0</v>
      </c>
      <c r="AN20" s="53">
        <v>0</v>
      </c>
      <c r="AO20" s="51">
        <f t="shared" ref="AO20:AO22" si="76">IF(ISERROR(AW20*AN20),"",AW20*AN20)</f>
        <v>0</v>
      </c>
      <c r="AP20" s="51">
        <v>0</v>
      </c>
      <c r="AQ20" s="50">
        <v>0</v>
      </c>
      <c r="AR20" s="53">
        <v>0</v>
      </c>
      <c r="AS20" s="51">
        <f>IF(ISERROR(AW20*AR20),"",AW20*AR20)</f>
        <v>0</v>
      </c>
      <c r="AT20" s="51">
        <f t="shared" ref="AT20:AT22" si="77">IF(ISERROR(AK20+AM20+AO20+AP20+AS20),"",AK20+AM20+AO20+AP20+AS20)</f>
        <v>0</v>
      </c>
      <c r="AU20" s="54">
        <f>AI20+AT20</f>
        <v>12.337229970029972</v>
      </c>
      <c r="AV20" s="55">
        <f>IF(ISERROR((AW20-AU20)/AW20),"",(AW20-AU20)/AW20)</f>
        <v>0</v>
      </c>
      <c r="AW20" s="54">
        <f>AI20</f>
        <v>12.337229970029972</v>
      </c>
      <c r="AX20" s="51">
        <f t="shared" ref="AX20:AX22" si="78">IF(ISERROR(AY20*(1-AZ20)),"",AY20*(1-AZ20))</f>
        <v>55.99</v>
      </c>
      <c r="AY20" s="56">
        <v>55.99</v>
      </c>
      <c r="AZ20" s="53"/>
      <c r="BA20" s="47">
        <v>42</v>
      </c>
    </row>
    <row r="21" spans="1:53" ht="44.1" customHeight="1" x14ac:dyDescent="0.25">
      <c r="A21" s="36">
        <v>2</v>
      </c>
      <c r="B21" s="61"/>
      <c r="C21" s="57"/>
      <c r="D21" s="37" t="s">
        <v>53</v>
      </c>
      <c r="E21" s="37"/>
      <c r="F21" s="37" t="s">
        <v>91</v>
      </c>
      <c r="G21" s="38" t="s">
        <v>140</v>
      </c>
      <c r="H21" s="39" t="s">
        <v>141</v>
      </c>
      <c r="I21" s="37" t="s">
        <v>93</v>
      </c>
      <c r="J21" s="58" t="s">
        <v>185</v>
      </c>
      <c r="K21" s="37" t="s">
        <v>144</v>
      </c>
      <c r="L21" s="37" t="s">
        <v>104</v>
      </c>
      <c r="M21" s="37" t="s">
        <v>186</v>
      </c>
      <c r="N21" s="40" t="s">
        <v>187</v>
      </c>
      <c r="O21" s="59"/>
      <c r="P21" s="37" t="s">
        <v>63</v>
      </c>
      <c r="Q21" s="37">
        <v>96</v>
      </c>
      <c r="R21" s="42">
        <v>7.7</v>
      </c>
      <c r="S21" s="43">
        <f t="shared" ref="S21:S22" si="79">IF(ISERROR(Q21/R21),"",Q21/R21)</f>
        <v>12.467532467532468</v>
      </c>
      <c r="T21" s="43">
        <v>12.47</v>
      </c>
      <c r="U21" s="44"/>
      <c r="V21" s="37" t="s">
        <v>64</v>
      </c>
      <c r="W21" s="45">
        <v>42</v>
      </c>
      <c r="X21" s="45">
        <v>31</v>
      </c>
      <c r="Y21" s="45">
        <v>38</v>
      </c>
      <c r="Z21" s="46">
        <v>8.74</v>
      </c>
      <c r="AA21" s="47">
        <v>3</v>
      </c>
      <c r="AB21" s="48">
        <f t="shared" ref="AB21" si="80">IF(W21="","",W21*X21*Y21/1000000)</f>
        <v>4.9475999999999999E-2</v>
      </c>
      <c r="AC21" s="49">
        <f t="shared" ref="AC21:AC22" si="81">IF(AA21="","",65/AB21*AA21)</f>
        <v>3941.3048750909529</v>
      </c>
      <c r="AD21" s="50">
        <v>4000</v>
      </c>
      <c r="AE21" s="51">
        <f t="shared" ref="AE21:AE22" si="82">IF(ISERROR(AD21/AC21),"",AD21/AC21)</f>
        <v>1.0148923076923078</v>
      </c>
      <c r="AF21" s="37" t="s">
        <v>116</v>
      </c>
      <c r="AG21" s="52">
        <v>0.22800000000000001</v>
      </c>
      <c r="AH21" s="51">
        <f t="shared" ref="AH21:AH22" si="83">IF(ISERROR(S21*AG21),"",S21*AG21)</f>
        <v>2.842597402597403</v>
      </c>
      <c r="AI21" s="51">
        <f t="shared" si="5"/>
        <v>16.327489710289711</v>
      </c>
      <c r="AJ21" s="53">
        <v>0</v>
      </c>
      <c r="AK21" s="51">
        <f t="shared" si="74"/>
        <v>0</v>
      </c>
      <c r="AL21" s="53">
        <v>0</v>
      </c>
      <c r="AM21" s="51">
        <f t="shared" si="75"/>
        <v>0</v>
      </c>
      <c r="AN21" s="53">
        <v>0</v>
      </c>
      <c r="AO21" s="51">
        <f t="shared" si="76"/>
        <v>0</v>
      </c>
      <c r="AP21" s="51">
        <v>0</v>
      </c>
      <c r="AQ21" s="50">
        <v>0</v>
      </c>
      <c r="AR21" s="53">
        <v>0</v>
      </c>
      <c r="AS21" s="51">
        <f t="shared" ref="AS21:AS22" si="84">IF(ISERROR(AW21*AR21),"",AW21*AR21)</f>
        <v>0</v>
      </c>
      <c r="AT21" s="51">
        <f t="shared" si="77"/>
        <v>0</v>
      </c>
      <c r="AU21" s="54">
        <f t="shared" ref="AU21:AU22" si="85">IF(ISERROR(AI21+AT21),"",AI21+AT21)</f>
        <v>16.327489710289711</v>
      </c>
      <c r="AV21" s="55">
        <f t="shared" ref="AV21:AV22" si="86">IF(ISERROR((AW21-AU21)/AW21),"",(AW21-AU21)/AW21)</f>
        <v>0</v>
      </c>
      <c r="AW21" s="54">
        <f t="shared" ref="AW21:AW22" si="87">AI21</f>
        <v>16.327489710289711</v>
      </c>
      <c r="AX21" s="51">
        <f t="shared" si="78"/>
        <v>69.989999999999995</v>
      </c>
      <c r="AY21" s="56">
        <v>69.989999999999995</v>
      </c>
      <c r="AZ21" s="53"/>
      <c r="BA21" s="47">
        <v>90</v>
      </c>
    </row>
    <row r="22" spans="1:53" ht="44.1" customHeight="1" x14ac:dyDescent="0.25">
      <c r="A22" s="36">
        <v>3</v>
      </c>
      <c r="B22" s="61"/>
      <c r="C22" s="57"/>
      <c r="D22" s="37" t="s">
        <v>53</v>
      </c>
      <c r="E22" s="37"/>
      <c r="F22" s="37" t="s">
        <v>91</v>
      </c>
      <c r="G22" s="38" t="s">
        <v>157</v>
      </c>
      <c r="H22" s="39" t="s">
        <v>188</v>
      </c>
      <c r="I22" s="37" t="s">
        <v>189</v>
      </c>
      <c r="J22" s="58" t="s">
        <v>190</v>
      </c>
      <c r="K22" s="37" t="s">
        <v>95</v>
      </c>
      <c r="L22" s="37" t="s">
        <v>109</v>
      </c>
      <c r="M22" s="37" t="s">
        <v>191</v>
      </c>
      <c r="N22" s="40" t="s">
        <v>192</v>
      </c>
      <c r="O22" s="59"/>
      <c r="P22" s="37" t="s">
        <v>63</v>
      </c>
      <c r="Q22" s="37">
        <v>111</v>
      </c>
      <c r="R22" s="42">
        <v>7.7</v>
      </c>
      <c r="S22" s="43">
        <f t="shared" si="79"/>
        <v>14.415584415584416</v>
      </c>
      <c r="T22" s="43">
        <v>14.42</v>
      </c>
      <c r="U22" s="44"/>
      <c r="V22" s="37" t="s">
        <v>64</v>
      </c>
      <c r="W22" s="45">
        <v>42</v>
      </c>
      <c r="X22" s="45">
        <v>31</v>
      </c>
      <c r="Y22" s="45">
        <v>38</v>
      </c>
      <c r="Z22" s="46">
        <v>9.64</v>
      </c>
      <c r="AA22" s="47">
        <v>3</v>
      </c>
      <c r="AB22" s="48">
        <f>IF(W22="","",W22*X22*Y22/1000000)</f>
        <v>4.9475999999999999E-2</v>
      </c>
      <c r="AC22" s="49">
        <f t="shared" si="81"/>
        <v>3941.3048750909529</v>
      </c>
      <c r="AD22" s="50">
        <v>4000</v>
      </c>
      <c r="AE22" s="51">
        <f t="shared" si="82"/>
        <v>1.0148923076923078</v>
      </c>
      <c r="AF22" s="37" t="s">
        <v>65</v>
      </c>
      <c r="AG22" s="52">
        <v>0.22800000000000001</v>
      </c>
      <c r="AH22" s="51">
        <f t="shared" si="83"/>
        <v>3.2867532467532468</v>
      </c>
      <c r="AI22" s="51">
        <f t="shared" si="5"/>
        <v>18.721645554445555</v>
      </c>
      <c r="AJ22" s="53">
        <v>0</v>
      </c>
      <c r="AK22" s="51">
        <f t="shared" si="74"/>
        <v>0</v>
      </c>
      <c r="AL22" s="53">
        <v>0</v>
      </c>
      <c r="AM22" s="51">
        <f t="shared" si="75"/>
        <v>0</v>
      </c>
      <c r="AN22" s="53">
        <v>0</v>
      </c>
      <c r="AO22" s="51">
        <f t="shared" si="76"/>
        <v>0</v>
      </c>
      <c r="AP22" s="51">
        <v>0</v>
      </c>
      <c r="AQ22" s="50">
        <v>0</v>
      </c>
      <c r="AR22" s="53">
        <v>0</v>
      </c>
      <c r="AS22" s="51">
        <f t="shared" si="84"/>
        <v>0</v>
      </c>
      <c r="AT22" s="51">
        <f t="shared" si="77"/>
        <v>0</v>
      </c>
      <c r="AU22" s="54">
        <f t="shared" si="85"/>
        <v>18.721645554445555</v>
      </c>
      <c r="AV22" s="55">
        <f t="shared" si="86"/>
        <v>0</v>
      </c>
      <c r="AW22" s="54">
        <f t="shared" si="87"/>
        <v>18.721645554445555</v>
      </c>
      <c r="AX22" s="51">
        <f t="shared" si="78"/>
        <v>75.989999999999995</v>
      </c>
      <c r="AY22" s="56">
        <v>75.989999999999995</v>
      </c>
      <c r="AZ22" s="53"/>
      <c r="BA22" s="47">
        <v>72</v>
      </c>
    </row>
  </sheetData>
  <sheetProtection insertRows="0" deleteRows="0" sort="0"/>
  <protectedRanges>
    <protectedRange sqref="L23:BA134 L2:M5 O2:P5 A23:J134 A2:G5 L16:M19 R2:V2 G6:G8 Z2:BA5 R20:R22 M6:M8 AG6:AG8 R6:R8 O9:P12 A9:G12 R9:T12 G13:G15 Z9:BA12 M20:M22 AG13:AG15 R13:R15 L9:M12 M13:M15 AG20:AG22 O16:P19 A16:G19 R16:T19 G20:G22 Z16:BA19 R3:T5 V3:V5 V9:V12 V16:V19 U3:U22" name="Range1"/>
    <protectedRange sqref="K23:K132" name="Range1_1"/>
    <protectedRange sqref="H9:J12 H2:J5 H16:J19" name="Range1_4"/>
    <protectedRange sqref="K9:K12 K2:K5 K16:K19" name="Range1_1_2"/>
    <protectedRange sqref="Q9:Q12 Q2:Q5 Q16:Q19" name="Range1_7"/>
    <protectedRange sqref="O6:P8 L6:L8 S6:T8 Z6:AF8 A6:F8 AH6:BA8 O13:P15 L13:L15 S13:T15 Z13:AF15 A13:F15 AH13:BA15 O20:P22 L20:L22 S20:T22 Z20:AF22 A20:F22 AH20:BA22 V6:V8 V13:V15 V20:V22" name="Range1_2"/>
    <protectedRange sqref="H6:J8 H13:J15 H20:J22" name="Range1_4_1"/>
    <protectedRange sqref="K6:K8 K13:K15 K20:K22" name="Range1_1_2_1"/>
    <protectedRange sqref="Q6:Q8 Q13:Q15 Q20:Q22" name="Range1_7_1"/>
  </protectedRanges>
  <mergeCells count="6">
    <mergeCell ref="B2:B5"/>
    <mergeCell ref="B6:B8"/>
    <mergeCell ref="B9:B12"/>
    <mergeCell ref="B13:B15"/>
    <mergeCell ref="B16:B19"/>
    <mergeCell ref="B20:B22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 F9:F12 F16:F19</xm:sqref>
        </x14:dataValidation>
        <x14:dataValidation type="list" allowBlank="1" showInputMessage="1" showErrorMessage="1">
          <x14:formula1>
            <xm:f>[1]ValueSelect!#REF!</xm:f>
          </x14:formula1>
          <xm:sqref>E2:E5 E9:E12 E16:E19</xm:sqref>
        </x14:dataValidation>
        <x14:dataValidation type="list" allowBlank="1" showInputMessage="1" showErrorMessage="1">
          <x14:formula1>
            <xm:f>[1]Data!#REF!</xm:f>
          </x14:formula1>
          <xm:sqref>P2:P5 P9:P12 P16:P19</xm:sqref>
        </x14:dataValidation>
        <x14:dataValidation type="list" allowBlank="1" showInputMessage="1" showErrorMessage="1">
          <x14:formula1>
            <xm:f>[1]Data!#REF!</xm:f>
          </x14:formula1>
          <xm:sqref>V2:V5 V9:V12 V16:V19</xm:sqref>
        </x14:dataValidation>
        <x14:dataValidation type="list" allowBlank="1" showInputMessage="1" showErrorMessage="1">
          <x14:formula1>
            <xm:f>[1]ValueSelect!#REF!</xm:f>
          </x14:formula1>
          <xm:sqref>D2:D5 D9:D12 D16:D19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2026-03-09T09:12:55Z</dcterms:created>
  <dcterms:modified xsi:type="dcterms:W3CDTF">2026-03-09T09:16:40Z</dcterms:modified>
</cp:coreProperties>
</file>