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24C4FE9-8652-4F5F-9269-901DCF9862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ssortedSKU_Range">[4]Mapping!$J$2:$J$3</definedName>
    <definedName name="BIG_IDEAS">'[2]x-Lists'!$AU$2:$AU$17</definedName>
    <definedName name="bigidea">[5]Lists!$I$6:$I$29</definedName>
    <definedName name="Branded">[5]Lists!$F$6:$F$38</definedName>
    <definedName name="brands">'[3]other data'!$K$2:$K$48</definedName>
    <definedName name="BULKPREPACKTYPE">'[2]x-Lists'!$H$2:$H$4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[6]Sheet1!$DW$2:$DW$3</definedName>
    <definedName name="CFSCY">'[2]x-imports'!$A$2:$A$3</definedName>
    <definedName name="chargeback">'[3]other data'!$B$2:$B$6</definedName>
    <definedName name="CLIMATE">'[2]x-Lists'!$O$2:$O$11</definedName>
    <definedName name="cls">#REF!</definedName>
    <definedName name="CodeCountry">#REF!</definedName>
    <definedName name="COLOR">'[2]x-Lists'!$AB$2:$AB$7</definedName>
    <definedName name="COLOR_FAMILY">'[2]x-Lists'!$AC$2:$AC$19</definedName>
    <definedName name="colour">[6]Sheet1!$EH$2:$EH$3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untries">'[3]other data'!$I$3:$I$249</definedName>
    <definedName name="Cycle">[5]Lists!$E$6:$E$30</definedName>
    <definedName name="d">[7]Mapping!$AR$2:$AR$84</definedName>
    <definedName name="_xlnm.Database">'[2]x-Lists'!$A$2:$A$9</definedName>
    <definedName name="dealPricing_Range">[4]Mapping!$BD$2:$BD$3</definedName>
    <definedName name="den">[5]Lists!$L$6:$L$29</definedName>
    <definedName name="Description1_Range">[4]Mapping!$AQ$2:$AQ$72</definedName>
    <definedName name="Description2_Range">[4]Mapping!$AR$2:$AR$84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ENERGY_EFFICIENT">'[2]x-Lists'!$AJ$2:$AJ$7</definedName>
    <definedName name="EVENT">'[2]x-Lists'!$AQ$2:$AQ$8</definedName>
    <definedName name="FABRIC_WEIGHT">'[2]x-Lists'!$AI$2:$AI$5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LL">'[2]x-Lists'!$AR$2:$AR$7</definedName>
    <definedName name="foam">[6]Sheet1!$EC$2:$EC$3</definedName>
    <definedName name="FOBPORT">'[2]x-imports'!$C$2:$C$40</definedName>
    <definedName name="FREIGHT">'[2]x-Lists'!$I$2:$I$5</definedName>
    <definedName name="FreightTerms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KD">[6]Sheet1!$DS$2:$DS$2</definedName>
    <definedName name="LicensedProduct_Range">[4]Mapping!$AF$2:$AF$3</definedName>
    <definedName name="LIFESTYLE">'[2]x-Lists'!$T$2:$T$5</definedName>
    <definedName name="lnk">[8]Sheet1!$A$2</definedName>
    <definedName name="LOCALIZATION__PRICEPOINT">'[2]x-Lists'!$Z$2:$Z$5</definedName>
    <definedName name="loctype">'[3]other data'!$BN$2:$BN$6</definedName>
    <definedName name="M">[6]Sheet1!$EA$2:$EA$3</definedName>
    <definedName name="MATERIAL">'[2]x-Lists'!$AE$2:$AE$83</definedName>
    <definedName name="ORDERTYPE">'[3]other data'!$AN$2:$AN$6</definedName>
    <definedName name="OTB">'[3]other data'!$R$2:$R$14</definedName>
    <definedName name="PACK">[6]Sheet1!$EE$2:$EE$3</definedName>
    <definedName name="PACK_SET">'[2]x-Lists'!$AO$2:$AO$34</definedName>
    <definedName name="PATTERN">'[2]x-Lists'!$AF$2:$AF$49</definedName>
    <definedName name="PAYMENTTERMS">'[2]x-imports'!$E$2:$E$3</definedName>
    <definedName name="PayTerms">#REF!</definedName>
    <definedName name="PO_BUY_TYPE">'[2]x-Lists'!$W$2:$W$5</definedName>
    <definedName name="po_type">'[3]other data'!$AU$2:$AU$11</definedName>
    <definedName name="PORT_IFF">[9]a!$A$10:$B$35</definedName>
    <definedName name="POtype">#REF!</definedName>
    <definedName name="Preticketed_Range">[4]Mapping!$H$2:$H$3</definedName>
    <definedName name="QSFOB">[10]Q1!$C$38</definedName>
    <definedName name="QUEUING">'[2]x-Lists'!$P$2</definedName>
    <definedName name="QUEUING_ITEMS">'[2]x-Lists'!$Y$2:$Y$50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US_O_YN_Range">[4]Mapping!$AT$2:$AT$3</definedName>
    <definedName name="runnum">'[3]other data'!$BI$2:$BI$18</definedName>
    <definedName name="scalenum">'[3]other data'!$BG$2:$BG$18</definedName>
    <definedName name="SCORECARD">'[2]x-Lists'!$E$2:$E$5</definedName>
    <definedName name="SEASON">'[2]x-Lists'!$L$2:$L$6</definedName>
    <definedName name="SellUnits_Range">[4]Mapping!$D$2:$D$53</definedName>
    <definedName name="SHAPE">'[2]x-Lists'!$AK$2:$AK$10</definedName>
    <definedName name="SHIPTO">'[2]x-Lists'!$B$2:$B$6</definedName>
    <definedName name="SIZE">'[2]x-Lists'!$AL$2:$AL$66</definedName>
    <definedName name="size1">#REF!</definedName>
    <definedName name="size1a">#REF!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[4]Mapping!$BF$2:$BF$3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">[3]tickets!$B$3:$B$27</definedName>
    <definedName name="ticket2">[3]tickets!$G$3:$G$27</definedName>
    <definedName name="TICKETTYPE">'[2]x-Lists'!$N$2:$N$8</definedName>
    <definedName name="TIX">#REF!</definedName>
    <definedName name="TREATMENT">'[2]x-Lists'!$AT$2:$AT$28</definedName>
    <definedName name="UDA3A">'[3]other data'!$AY$2:$AY$4</definedName>
    <definedName name="UDA3B">'[3]other data'!$AZ$2:$AZ$6</definedName>
    <definedName name="UNIT">[6]Sheet1!$EF$2:$EF$3</definedName>
    <definedName name="upc">'[3]other data'!$AH$2:$AH$10</definedName>
    <definedName name="UPC1A">'[3]other data'!$BD$2:$BD$5</definedName>
    <definedName name="UPC2A">'[3]other data'!$BF$2:$BF$5</definedName>
    <definedName name="WAREHOUSE">'[3]other data'!$BL$2:$BL$24</definedName>
    <definedName name="WEB_SIZE_CHART">'[2]x-Lists'!$X$2:$X$46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'[2]x-Lists'!$D$2:$D$3</definedName>
    <definedName name="YNE">'[3]other data'!$BB$2:$BB$5</definedName>
    <definedName name="YNES">'[3]other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12" i="8" l="1"/>
  <c r="BH12" i="8"/>
  <c r="BB12" i="8"/>
  <c r="AY12" i="8"/>
  <c r="AS12" i="8"/>
  <c r="AQ12" i="8"/>
  <c r="AO12" i="8"/>
  <c r="AM12" i="8"/>
  <c r="AD12" i="8"/>
  <c r="AE12" i="8" s="1"/>
  <c r="BL11" i="8"/>
  <c r="BH11" i="8"/>
  <c r="BB11" i="8"/>
  <c r="AY11" i="8"/>
  <c r="AS11" i="8"/>
  <c r="AQ11" i="8"/>
  <c r="AO11" i="8"/>
  <c r="AM11" i="8"/>
  <c r="AD11" i="8"/>
  <c r="AE11" i="8" s="1"/>
  <c r="AJ11" i="8"/>
  <c r="BL10" i="8"/>
  <c r="BH10" i="8"/>
  <c r="BB10" i="8"/>
  <c r="AY10" i="8"/>
  <c r="AS10" i="8"/>
  <c r="AQ10" i="8"/>
  <c r="AO10" i="8"/>
  <c r="AM10" i="8"/>
  <c r="AD10" i="8"/>
  <c r="AE10" i="8" s="1"/>
  <c r="AG10" i="8" s="1"/>
  <c r="BL9" i="8"/>
  <c r="BH9" i="8"/>
  <c r="BB9" i="8"/>
  <c r="AY9" i="8"/>
  <c r="AS9" i="8"/>
  <c r="AQ9" i="8"/>
  <c r="AO9" i="8"/>
  <c r="AM9" i="8"/>
  <c r="AD9" i="8"/>
  <c r="AE9" i="8" s="1"/>
  <c r="AJ9" i="8"/>
  <c r="BL8" i="8"/>
  <c r="BH8" i="8"/>
  <c r="BB8" i="8"/>
  <c r="AY8" i="8"/>
  <c r="AS8" i="8"/>
  <c r="AQ8" i="8"/>
  <c r="AO8" i="8"/>
  <c r="AM8" i="8"/>
  <c r="AD8" i="8"/>
  <c r="AE8" i="8" s="1"/>
  <c r="AJ8" i="8"/>
  <c r="BL7" i="8"/>
  <c r="BH7" i="8"/>
  <c r="BB7" i="8"/>
  <c r="AY7" i="8"/>
  <c r="AS7" i="8"/>
  <c r="AQ7" i="8"/>
  <c r="AO7" i="8"/>
  <c r="AM7" i="8"/>
  <c r="AD7" i="8"/>
  <c r="AE7" i="8" s="1"/>
  <c r="AG7" i="8" s="1"/>
  <c r="AJ7" i="8"/>
  <c r="BL6" i="8"/>
  <c r="BH6" i="8"/>
  <c r="BB6" i="8"/>
  <c r="AY6" i="8"/>
  <c r="AS6" i="8"/>
  <c r="AQ6" i="8"/>
  <c r="AO6" i="8"/>
  <c r="AM6" i="8"/>
  <c r="AD6" i="8"/>
  <c r="AE6" i="8" s="1"/>
  <c r="AJ6" i="8"/>
  <c r="AK7" i="8" l="1"/>
  <c r="AG11" i="8"/>
  <c r="AK11" i="8" s="1"/>
  <c r="AU11" i="8"/>
  <c r="AV11" i="8" s="1"/>
  <c r="BC11" i="8" s="1"/>
  <c r="BC12" i="8"/>
  <c r="AG12" i="8"/>
  <c r="AU12" i="8"/>
  <c r="AV12" i="8" s="1"/>
  <c r="AU10" i="8"/>
  <c r="AV10" i="8" s="1"/>
  <c r="BC10" i="8" s="1"/>
  <c r="AJ12" i="8"/>
  <c r="AJ10" i="8"/>
  <c r="AK10" i="8" s="1"/>
  <c r="AU6" i="8"/>
  <c r="AV6" i="8" s="1"/>
  <c r="AG6" i="8"/>
  <c r="AK6" i="8" s="1"/>
  <c r="AG9" i="8"/>
  <c r="AK9" i="8" s="1"/>
  <c r="AU9" i="8"/>
  <c r="AV9" i="8" s="1"/>
  <c r="BC9" i="8" s="1"/>
  <c r="BC6" i="8"/>
  <c r="AG8" i="8"/>
  <c r="AK8" i="8" s="1"/>
  <c r="AU8" i="8"/>
  <c r="AV8" i="8" s="1"/>
  <c r="BC8" i="8" s="1"/>
  <c r="AU7" i="8"/>
  <c r="AV7" i="8" s="1"/>
  <c r="BC7" i="8" s="1"/>
  <c r="BD7" i="8" l="1"/>
  <c r="BK7" i="8" s="1"/>
  <c r="BD10" i="8"/>
  <c r="AK12" i="8"/>
  <c r="BD12" i="8" s="1"/>
  <c r="BE12" i="8" s="1"/>
  <c r="BD9" i="8"/>
  <c r="BK9" i="8" s="1"/>
  <c r="BD6" i="8"/>
  <c r="BK6" i="8" s="1"/>
  <c r="BE10" i="8"/>
  <c r="BK10" i="8"/>
  <c r="BD11" i="8"/>
  <c r="BD8" i="8"/>
  <c r="BE9" i="8"/>
  <c r="BE7" i="8"/>
  <c r="BK12" i="8" l="1"/>
  <c r="BE6" i="8"/>
  <c r="BE11" i="8"/>
  <c r="BK11" i="8"/>
  <c r="BE8" i="8"/>
  <c r="BK8" i="8"/>
  <c r="BL5" i="8" l="1"/>
  <c r="BH5" i="8"/>
  <c r="BB5" i="8"/>
  <c r="AY5" i="8"/>
  <c r="AS5" i="8"/>
  <c r="AQ5" i="8"/>
  <c r="AO5" i="8"/>
  <c r="AM5" i="8"/>
  <c r="AD5" i="8"/>
  <c r="AE5" i="8" s="1"/>
  <c r="BL4" i="8"/>
  <c r="BH4" i="8"/>
  <c r="BB4" i="8"/>
  <c r="AY4" i="8"/>
  <c r="AS4" i="8"/>
  <c r="AQ4" i="8"/>
  <c r="AO4" i="8"/>
  <c r="AM4" i="8"/>
  <c r="AD4" i="8"/>
  <c r="AE4" i="8" s="1"/>
  <c r="AJ4" i="8"/>
  <c r="BL3" i="8"/>
  <c r="BH3" i="8"/>
  <c r="BB3" i="8"/>
  <c r="AY3" i="8"/>
  <c r="AS3" i="8"/>
  <c r="AQ3" i="8"/>
  <c r="AO3" i="8"/>
  <c r="AM3" i="8"/>
  <c r="AD3" i="8"/>
  <c r="AE3" i="8" s="1"/>
  <c r="AG3" i="8" s="1"/>
  <c r="AJ3" i="8"/>
  <c r="BL2" i="8"/>
  <c r="BH2" i="8"/>
  <c r="BB2" i="8"/>
  <c r="AY2" i="8"/>
  <c r="AS2" i="8"/>
  <c r="AQ2" i="8"/>
  <c r="AO2" i="8"/>
  <c r="AM2" i="8"/>
  <c r="AD2" i="8"/>
  <c r="AE2" i="8" s="1"/>
  <c r="AU2" i="8" s="1"/>
  <c r="AV2" i="8" s="1"/>
  <c r="AG2" i="8" l="1"/>
  <c r="AG4" i="8"/>
  <c r="AK4" i="8" s="1"/>
  <c r="AU4" i="8"/>
  <c r="AV4" i="8" s="1"/>
  <c r="BC4" i="8" s="1"/>
  <c r="AK3" i="8"/>
  <c r="BC2" i="8"/>
  <c r="AG5" i="8"/>
  <c r="AU5" i="8"/>
  <c r="AV5" i="8" s="1"/>
  <c r="BC5" i="8" s="1"/>
  <c r="AJ5" i="8"/>
  <c r="AJ2" i="8"/>
  <c r="AK2" i="8" s="1"/>
  <c r="BD2" i="8" s="1"/>
  <c r="AU3" i="8"/>
  <c r="AV3" i="8" s="1"/>
  <c r="BC3" i="8" s="1"/>
  <c r="AK5" i="8" l="1"/>
  <c r="BD5" i="8" s="1"/>
  <c r="BK2" i="8"/>
  <c r="BE2" i="8"/>
  <c r="BD3" i="8"/>
  <c r="BD4" i="8"/>
  <c r="BK3" i="8" l="1"/>
  <c r="BE3" i="8"/>
  <c r="BE4" i="8"/>
  <c r="BK4" i="8"/>
  <c r="BE5" i="8"/>
  <c r="BK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<sst xmlns="http://schemas.openxmlformats.org/spreadsheetml/2006/main" count="220" uniqueCount="114">
  <si>
    <t>Brand</t>
  </si>
  <si>
    <t>Package Type</t>
  </si>
  <si>
    <t>Licensor</t>
  </si>
  <si>
    <t>Normal</t>
  </si>
  <si>
    <t>Rolled</t>
  </si>
  <si>
    <t>THROW</t>
  </si>
  <si>
    <t>Premier Comfort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</si>
  <si>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</si>
  <si>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</si>
  <si>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</si>
  <si>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</si>
  <si>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</si>
  <si>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</si>
  <si>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</si>
  <si>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</si>
  <si>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</si>
  <si>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</si>
  <si>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</si>
  <si>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</si>
  <si>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</si>
  <si>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</si>
  <si>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</si>
  <si>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</si>
  <si>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</si>
  <si>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</si>
  <si>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</si>
  <si>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</si>
  <si>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</si>
  <si>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</si>
  <si>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</si>
  <si>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</si>
  <si>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</si>
  <si>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</si>
  <si>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</si>
  <si>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</si>
  <si>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</si>
  <si>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</si>
  <si>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</si>
  <si>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</si>
  <si>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</si>
  <si>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</si>
  <si>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</si>
  <si>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</si>
  <si>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</si>
  <si>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</si>
  <si>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</si>
  <si>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</si>
  <si>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</si>
  <si>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</si>
  <si>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</si>
  <si>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</si>
  <si>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</si>
  <si>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</si>
  <si>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</si>
  <si>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</si>
  <si>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</si>
  <si>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</si>
  <si>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</si>
  <si>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</si>
  <si>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</si>
  <si>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</si>
  <si>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</si>
  <si>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</si>
  <si>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</si>
  <si>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</si>
  <si>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</si>
  <si>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</si>
  <si>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</si>
  <si>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</si>
  <si>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extra freight</t>
  </si>
  <si>
    <t>Plush to Sherpa</t>
  </si>
  <si>
    <t>Premier Comforter Print Plush to Sherpa Throw</t>
  </si>
  <si>
    <t>Plush to Sherpa Throw</t>
  </si>
  <si>
    <t>220gsm print plush to 260gsm sherpa, 2'' sherpa fold over; folded with ribbon + insert, 4pcs per carton</t>
  </si>
  <si>
    <t>100% Polyester knit throw</t>
  </si>
  <si>
    <t>50x60''</t>
  </si>
  <si>
    <t>Dear Santa</t>
  </si>
  <si>
    <t>6301.40.0020</t>
  </si>
  <si>
    <t>Holiday Dogs</t>
  </si>
  <si>
    <t>Tartan Plaid</t>
  </si>
  <si>
    <t>Plaid</t>
  </si>
  <si>
    <t>Scallop Plush</t>
  </si>
  <si>
    <t>Premier Comforter Solid Plush with Scallop Edge Throw</t>
  </si>
  <si>
    <t>Plush Throw</t>
  </si>
  <si>
    <t>400gsm plush with 120gsm knit binding, Scalloped Edge; folded with ribbon + insert, 4pcs per carton</t>
  </si>
  <si>
    <t>Ivory/Navy</t>
  </si>
  <si>
    <t>Pink/Plum</t>
  </si>
  <si>
    <t>Mint/Red</t>
  </si>
  <si>
    <t>Blue/Navy</t>
  </si>
  <si>
    <t>Cable Sherpa</t>
    <phoneticPr fontId="12" type="noConversion"/>
  </si>
  <si>
    <t>Premier Comforter Jacquard Cable Sherpa Throw</t>
    <phoneticPr fontId="12" type="noConversion"/>
  </si>
  <si>
    <t>Cable Throw</t>
    <phoneticPr fontId="12" type="noConversion"/>
  </si>
  <si>
    <t>100% Polyester 300gsm solid single layer jacquard sherpa, 1" self hem, rolled with ribbon+ insert, 4pcs/ctn.</t>
    <phoneticPr fontId="12" type="noConversion"/>
  </si>
  <si>
    <t>100% Polyester knit throw</t>
    <phoneticPr fontId="12" type="noConversion"/>
  </si>
  <si>
    <t>MARSHMELLOW</t>
    <phoneticPr fontId="12" type="noConversion"/>
  </si>
  <si>
    <t>022164610642</t>
  </si>
  <si>
    <t>Cable Sherpa</t>
  </si>
  <si>
    <t>ZIFANDEL</t>
    <phoneticPr fontId="12" type="noConversion"/>
  </si>
  <si>
    <t>022164610666</t>
  </si>
  <si>
    <t>Premier Comforter Jacquard Cable Sherpa Throw</t>
  </si>
  <si>
    <t>Cable Throw</t>
  </si>
  <si>
    <t>100% Polyester 300gsm solid single layer jacquard sherpa, 1" self hem, rolled with ribbon+ insert, 4pcs/ctn.</t>
  </si>
  <si>
    <t>Eclipse</t>
  </si>
  <si>
    <t>MCH50-6432</t>
    <phoneticPr fontId="12" type="noConversion"/>
  </si>
  <si>
    <t>MCH50-6433</t>
  </si>
  <si>
    <t>MCH50-6434</t>
  </si>
  <si>
    <t>MCH50-6435</t>
  </si>
  <si>
    <t>MCH50-6436</t>
  </si>
  <si>
    <t>MCH50-6437</t>
  </si>
  <si>
    <t>MCH50-6438</t>
  </si>
  <si>
    <t>MCH50-6439</t>
  </si>
  <si>
    <t>MCH50-6074</t>
    <phoneticPr fontId="12" type="noConversion"/>
  </si>
  <si>
    <t>MCH50-6076</t>
    <phoneticPr fontId="12" type="noConversion"/>
  </si>
  <si>
    <t>MCH50-6440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</si>
</sst>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09]#,##0.00_ ;\-[$$-409]#,##0.00\ "/>
    <numFmt numFmtId="183" formatCode="[$$-481]#,##0.00\ ;[Red]\([$$-481]#,##0.00\)"/>
    <numFmt numFmtId="185" formatCode="[$$-409]#,##0.000_ ;\-[$$-409]#,##0.000\ "/>
    <numFmt numFmtId="190" formatCode="0.0_ "/>
    <numFmt numFmtId="194" formatCode="&quot;$&quot;#,##0.00_);[Red]\(&quot;$&quot;#,##0.00\)"/>
  </numFmts>
  <fonts count="15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5" fillId="0" borderId="0"/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/>
    <xf numFmtId="182" fontId="3" fillId="0" borderId="0"/>
    <xf numFmtId="183" fontId="11" fillId="0" borderId="0"/>
    <xf numFmtId="183" fontId="13" fillId="0" borderId="0">
      <alignment vertical="center"/>
    </xf>
    <xf numFmtId="0" fontId="5" fillId="0" borderId="0"/>
    <xf numFmtId="182" fontId="2" fillId="0" borderId="0"/>
    <xf numFmtId="176" fontId="5" fillId="0" borderId="0" applyFont="0" applyFill="0" applyBorder="0" applyAlignment="0" applyProtection="0"/>
    <xf numFmtId="0" fontId="14" fillId="0" borderId="0"/>
    <xf numFmtId="0" fontId="6" fillId="0" borderId="0"/>
    <xf numFmtId="185" fontId="6" fillId="0" borderId="0">
      <alignment vertical="center"/>
    </xf>
    <xf numFmtId="0" fontId="14" fillId="0" borderId="0"/>
    <xf numFmtId="0" fontId="6" fillId="0" borderId="0"/>
    <xf numFmtId="0" fontId="14" fillId="0" borderId="0">
      <alignment vertical="center"/>
    </xf>
    <xf numFmtId="0" fontId="6" fillId="0" borderId="0"/>
    <xf numFmtId="0" fontId="1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79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178" fontId="8" fillId="3" borderId="1" xfId="1" applyNumberFormat="1" applyFont="1" applyFill="1" applyBorder="1" applyAlignment="1">
      <alignment wrapText="1"/>
    </xf>
    <xf numFmtId="178" fontId="4" fillId="6" borderId="2" xfId="0" applyNumberFormat="1" applyFont="1" applyFill="1" applyBorder="1" applyAlignment="1">
      <alignment horizontal="center" wrapText="1"/>
    </xf>
    <xf numFmtId="178" fontId="4" fillId="3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178" fontId="8" fillId="4" borderId="1" xfId="1" applyNumberFormat="1" applyFont="1" applyFill="1" applyBorder="1" applyAlignment="1">
      <alignment wrapText="1"/>
    </xf>
    <xf numFmtId="10" fontId="8" fillId="4" borderId="1" xfId="1" applyNumberFormat="1" applyFont="1" applyFill="1" applyBorder="1" applyAlignment="1">
      <alignment wrapText="1"/>
    </xf>
    <xf numFmtId="0" fontId="9" fillId="7" borderId="0" xfId="0" applyFont="1" applyFill="1" applyAlignment="1">
      <alignment horizontal="center" wrapText="1"/>
    </xf>
    <xf numFmtId="178" fontId="4" fillId="4" borderId="1" xfId="0" applyNumberFormat="1" applyFont="1" applyFill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4" fillId="5" borderId="1" xfId="4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4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9" fillId="0" borderId="0" xfId="0" applyNumberFormat="1" applyFont="1" applyAlignment="1">
      <alignment horizontal="center" wrapText="1"/>
    </xf>
    <xf numFmtId="181" fontId="0" fillId="0" borderId="0" xfId="0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178" fontId="10" fillId="4" borderId="2" xfId="1" applyNumberFormat="1" applyFont="1" applyFill="1" applyBorder="1" applyAlignment="1">
      <alignment wrapText="1"/>
    </xf>
    <xf numFmtId="0" fontId="9" fillId="4" borderId="1" xfId="0" applyFont="1" applyFill="1" applyBorder="1" applyAlignment="1">
      <alignment horizontal="center" wrapText="1"/>
    </xf>
    <xf numFmtId="49" fontId="5" fillId="5" borderId="1" xfId="0" applyNumberFormat="1" applyFont="1" applyFill="1" applyBorder="1" applyAlignment="1">
      <alignment wrapText="1"/>
    </xf>
    <xf numFmtId="176" fontId="0" fillId="5" borderId="1" xfId="13" applyFont="1" applyFill="1" applyBorder="1" applyAlignment="1">
      <alignment wrapText="1"/>
    </xf>
    <xf numFmtId="194" fontId="0" fillId="5" borderId="1" xfId="13" applyNumberFormat="1" applyFont="1" applyFill="1" applyBorder="1" applyAlignment="1">
      <alignment wrapText="1"/>
    </xf>
    <xf numFmtId="0" fontId="7" fillId="5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4" applyFont="1" applyFill="1" applyBorder="1" applyAlignment="1">
      <alignment horizontal="center"/>
    </xf>
    <xf numFmtId="0" fontId="5" fillId="0" borderId="1" xfId="0" applyFont="1" applyBorder="1"/>
    <xf numFmtId="0" fontId="5" fillId="0" borderId="1" xfId="4" applyBorder="1"/>
    <xf numFmtId="0" fontId="6" fillId="5" borderId="1" xfId="7" applyFont="1" applyFill="1" applyBorder="1" applyAlignment="1">
      <alignment horizontal="left"/>
    </xf>
    <xf numFmtId="0" fontId="5" fillId="5" borderId="1" xfId="0" applyFont="1" applyFill="1" applyBorder="1"/>
    <xf numFmtId="0" fontId="5" fillId="0" borderId="0" xfId="4"/>
    <xf numFmtId="0" fontId="5" fillId="4" borderId="1" xfId="0" applyFont="1" applyFill="1" applyBorder="1" applyAlignment="1">
      <alignment wrapText="1"/>
    </xf>
  </cellXfs>
  <cellStyles count="24">
    <cellStyle name="Comma 2" xfId="22" xr:uid="{72A7C30D-14C6-4416-8995-63974BD5DBD7}"/>
    <cellStyle name="Currency 2" xfId="5" xr:uid="{2FAF1D55-D6CB-42D0-8B51-42EB00C03301}"/>
    <cellStyle name="Currency 3" xfId="23" xr:uid="{727413E4-EE67-40CD-A386-3879B2FC58DD}"/>
    <cellStyle name="Normal 2" xfId="4" xr:uid="{48B94C46-0AEB-498B-8577-219C43D37EB5}"/>
    <cellStyle name="Normal 2 18 2" xfId="1" xr:uid="{1BA08453-9F65-454B-A4A0-7177E70831F2}"/>
    <cellStyle name="Normal 2 34" xfId="7" xr:uid="{295BB63C-6B96-48E3-80F9-61D45B6B2E6C}"/>
    <cellStyle name="Normal 2 4 2" xfId="9" xr:uid="{737577D0-2772-44A3-A167-C97EFC087126}"/>
    <cellStyle name="Normal 3" xfId="10" xr:uid="{F48622F3-3327-41FC-BA1D-0E320C974F35}"/>
    <cellStyle name="Normal 4" xfId="17" xr:uid="{1F6A7F66-CFE6-4A32-AF48-D902158CFAFB}"/>
    <cellStyle name="Normal 4 21 2 2" xfId="19" xr:uid="{0FE22302-165F-42B3-80E5-AB9869C2A41B}"/>
    <cellStyle name="Normal 5" xfId="21" xr:uid="{E1A691BE-CE10-44CB-9E51-1B5C400AC450}"/>
    <cellStyle name="Normal_CCD-HSN  1.14.11" xfId="16" xr:uid="{926896AF-0DA9-4E9E-9D88-84A8A09D332F}"/>
    <cellStyle name="Percent 2" xfId="6" xr:uid="{E70589B9-27E6-48C2-9E75-E5CCCEF28152}"/>
    <cellStyle name="Style 1" xfId="3" xr:uid="{F4609D05-B161-47A5-8040-F8D4BA086F06}"/>
    <cellStyle name="Style 1 2" xfId="20" xr:uid="{13BC11FD-8FD6-45D1-A1F0-210D98752F13}"/>
    <cellStyle name="常规" xfId="0" builtinId="0"/>
    <cellStyle name="常规 10" xfId="8" xr:uid="{81CE922C-4427-42DA-B5C0-43A5AC4CBE73}"/>
    <cellStyle name="常规 10 2" xfId="12" xr:uid="{2FD384EE-28DE-4ABD-BBF5-41EC7EBC7F2D}"/>
    <cellStyle name="常规 10 2 2 2 2 2" xfId="18" xr:uid="{146E8A99-C022-4758-B5A0-385ED40F9383}"/>
    <cellStyle name="常规 2" xfId="11" xr:uid="{DFDE03AC-14DB-44C3-B87D-97613A2CEA52}"/>
    <cellStyle name="常规 2 2" xfId="15" xr:uid="{FE639167-5C2B-451B-97B2-43B4AE6104D3}"/>
    <cellStyle name="常规 7" xfId="14" xr:uid="{600D9065-1B36-4BC8-AB02-A565ADF1FDE2}"/>
    <cellStyle name="货币 2" xfId="13" xr:uid="{7D013940-3B6C-4BD4-9684-508E28B7D7E2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12"/>
  <sheetViews>
    <sheetView tabSelected="1" topLeftCell="D6" workbookViewId="0">
      <selection activeCell="D13" sqref="A13:XFD222"/>
    </sheetView>
  </sheetViews>
  <sheetFormatPr defaultColWidth="9.140625" defaultRowHeight="15"/>
  <cols>
    <col min="1" max="1" width="10.140625" style="3" customWidth="1"/>
    <col min="2" max="2" width="7.140625" style="4" customWidth="1"/>
    <col min="3" max="3" width="8.42578125" style="4" customWidth="1"/>
    <col min="4" max="4" width="12.85546875" style="4" customWidth="1"/>
    <col min="5" max="5" width="10.7109375" style="4" customWidth="1"/>
    <col min="6" max="6" width="18.140625" customWidth="1"/>
    <col min="7" max="7" width="7.5703125" customWidth="1"/>
    <col min="8" max="8" width="18.85546875" customWidth="1"/>
    <col min="9" max="9" width="14.5703125" customWidth="1"/>
    <col min="10" max="10" width="57.7109375" customWidth="1"/>
    <col min="11" max="11" width="20.85546875" style="63" customWidth="1"/>
    <col min="12" max="12" width="27.140625" customWidth="1"/>
    <col min="13" max="14" width="12.7109375" customWidth="1"/>
    <col min="15" max="16" width="15.42578125" customWidth="1"/>
    <col min="17" max="17" width="14.42578125" style="4" customWidth="1"/>
    <col min="18" max="18" width="5.5703125" style="4" customWidth="1"/>
    <col min="19" max="19" width="9.7109375" style="5" customWidth="1"/>
    <col min="20" max="20" width="8" style="6" customWidth="1"/>
    <col min="21" max="21" width="12" style="7" customWidth="1"/>
    <col min="22" max="22" width="8.5703125" style="7" customWidth="1"/>
    <col min="23" max="23" width="8.140625" style="7" customWidth="1"/>
    <col min="24" max="24" width="9.42578125" style="4" customWidth="1"/>
    <col min="25" max="25" width="8.140625" style="43" customWidth="1"/>
    <col min="26" max="26" width="8.7109375" style="43" customWidth="1"/>
    <col min="27" max="27" width="7.140625" style="43" customWidth="1"/>
    <col min="28" max="28" width="9" style="6" customWidth="1"/>
    <col min="29" max="29" width="6.28515625" style="8" customWidth="1"/>
    <col min="30" max="30" width="10" style="47" customWidth="1"/>
    <col min="31" max="31" width="9.85546875" style="8" customWidth="1"/>
    <col min="32" max="32" width="7.85546875" style="4" customWidth="1"/>
    <col min="33" max="33" width="8.85546875" style="7" customWidth="1"/>
    <col min="34" max="34" width="7.85546875" style="4" customWidth="1"/>
    <col min="35" max="35" width="8.42578125" style="9" customWidth="1"/>
    <col min="36" max="36" width="9" style="7" customWidth="1"/>
    <col min="37" max="37" width="8.42578125" style="7" customWidth="1"/>
    <col min="38" max="38" width="7.85546875" style="9" customWidth="1"/>
    <col min="39" max="39" width="5.85546875" style="7" customWidth="1"/>
    <col min="40" max="40" width="8.140625" style="9" customWidth="1"/>
    <col min="41" max="41" width="9.28515625" style="7" customWidth="1"/>
    <col min="42" max="42" width="11.5703125" style="9" customWidth="1"/>
    <col min="43" max="43" width="10.85546875" style="7" customWidth="1"/>
    <col min="44" max="45" width="9.5703125" style="9" customWidth="1"/>
    <col min="46" max="46" width="10" style="7" customWidth="1"/>
    <col min="47" max="47" width="9.5703125" style="7" customWidth="1"/>
    <col min="48" max="48" width="11.85546875" style="7" customWidth="1"/>
    <col min="49" max="49" width="7.140625" style="9" customWidth="1"/>
    <col min="50" max="50" width="7.85546875" style="9" customWidth="1"/>
    <col min="51" max="51" width="9.5703125" style="7" customWidth="1"/>
    <col min="52" max="52" width="7.7109375" style="7" customWidth="1"/>
    <col min="53" max="53" width="8.28515625" style="9" customWidth="1"/>
    <col min="54" max="54" width="9.140625" style="7" customWidth="1"/>
    <col min="55" max="55" width="9.140625" style="4" customWidth="1"/>
    <col min="56" max="57" width="9.140625" style="4"/>
    <col min="58" max="59" width="9.140625" style="7"/>
    <col min="60" max="60" width="9.140625" style="4"/>
    <col min="61" max="61" width="10.140625" style="7" customWidth="1"/>
    <col min="62" max="62" width="9.140625" style="4"/>
    <col min="63" max="63" width="10.85546875" style="4" customWidth="1"/>
    <col min="64" max="64" width="10.7109375" style="4" customWidth="1"/>
    <col min="65" max="16384" width="9.140625" style="4"/>
  </cols>
  <sheetData>
    <row r="1" spans="1:64" ht="68.099999999999994" customHeight="1">
      <c r="A1" s="12" t="s">
        <v>7</v>
      </c>
      <c r="B1" s="12" t="s">
        <v>8</v>
      </c>
      <c r="C1" s="40" t="s">
        <v>9</v>
      </c>
      <c r="D1" s="41" t="s">
        <v>0</v>
      </c>
      <c r="E1" s="41" t="s">
        <v>2</v>
      </c>
      <c r="F1" s="55" t="s">
        <v>62</v>
      </c>
      <c r="G1" s="56" t="s">
        <v>10</v>
      </c>
      <c r="H1" s="57" t="s">
        <v>11</v>
      </c>
      <c r="I1" s="58" t="s">
        <v>64</v>
      </c>
      <c r="J1" s="57" t="s">
        <v>12</v>
      </c>
      <c r="K1" s="58" t="s">
        <v>66</v>
      </c>
      <c r="L1" s="57" t="s">
        <v>13</v>
      </c>
      <c r="M1" s="57" t="s">
        <v>14</v>
      </c>
      <c r="N1" s="56" t="s">
        <v>15</v>
      </c>
      <c r="O1" s="56" t="s">
        <v>68</v>
      </c>
      <c r="P1" s="56" t="s">
        <v>16</v>
      </c>
      <c r="Q1" s="40" t="s">
        <v>17</v>
      </c>
      <c r="R1" s="39" t="s">
        <v>65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22</v>
      </c>
      <c r="X1" s="18" t="s">
        <v>1</v>
      </c>
      <c r="Y1" s="44" t="s">
        <v>23</v>
      </c>
      <c r="Z1" s="44" t="s">
        <v>24</v>
      </c>
      <c r="AA1" s="44" t="s">
        <v>25</v>
      </c>
      <c r="AB1" s="19" t="s">
        <v>26</v>
      </c>
      <c r="AC1" s="20" t="s">
        <v>27</v>
      </c>
      <c r="AD1" s="48" t="s">
        <v>28</v>
      </c>
      <c r="AE1" s="21" t="s">
        <v>29</v>
      </c>
      <c r="AF1" s="12" t="s">
        <v>30</v>
      </c>
      <c r="AG1" s="22" t="s">
        <v>31</v>
      </c>
      <c r="AH1" s="12" t="s">
        <v>32</v>
      </c>
      <c r="AI1" s="23" t="s">
        <v>33</v>
      </c>
      <c r="AJ1" s="24" t="s">
        <v>34</v>
      </c>
      <c r="AK1" s="22" t="s">
        <v>35</v>
      </c>
      <c r="AL1" s="23" t="s">
        <v>36</v>
      </c>
      <c r="AM1" s="22" t="s">
        <v>37</v>
      </c>
      <c r="AN1" s="23" t="s">
        <v>38</v>
      </c>
      <c r="AO1" s="22" t="s">
        <v>39</v>
      </c>
      <c r="AP1" s="23" t="s">
        <v>40</v>
      </c>
      <c r="AQ1" s="22" t="s">
        <v>41</v>
      </c>
      <c r="AR1" s="46" t="s">
        <v>42</v>
      </c>
      <c r="AS1" s="22" t="s">
        <v>43</v>
      </c>
      <c r="AT1" s="18" t="s">
        <v>44</v>
      </c>
      <c r="AU1" s="23" t="s">
        <v>45</v>
      </c>
      <c r="AV1" s="22" t="s">
        <v>46</v>
      </c>
      <c r="AW1" s="42" t="s">
        <v>47</v>
      </c>
      <c r="AX1" s="23" t="s">
        <v>48</v>
      </c>
      <c r="AY1" s="22" t="s">
        <v>49</v>
      </c>
      <c r="AZ1" s="42" t="s">
        <v>50</v>
      </c>
      <c r="BA1" s="23" t="s">
        <v>51</v>
      </c>
      <c r="BB1" s="22" t="s">
        <v>52</v>
      </c>
      <c r="BC1" s="22" t="s">
        <v>53</v>
      </c>
      <c r="BD1" s="25" t="s">
        <v>54</v>
      </c>
      <c r="BE1" s="26" t="s">
        <v>55</v>
      </c>
      <c r="BF1" s="27" t="s">
        <v>56</v>
      </c>
      <c r="BG1" s="28" t="s">
        <v>57</v>
      </c>
      <c r="BH1" s="51" t="s">
        <v>58</v>
      </c>
      <c r="BI1" s="50" t="s">
        <v>67</v>
      </c>
      <c r="BJ1" s="12" t="s">
        <v>59</v>
      </c>
      <c r="BK1" s="29" t="s">
        <v>60</v>
      </c>
      <c r="BL1" s="29" t="s">
        <v>61</v>
      </c>
    </row>
    <row r="2" spans="1:64" ht="30">
      <c r="A2" s="30">
        <v>3</v>
      </c>
      <c r="B2" s="2"/>
      <c r="C2" s="2"/>
      <c r="D2" s="2" t="s">
        <v>6</v>
      </c>
      <c r="E2" s="2"/>
      <c r="F2" s="1" t="s">
        <v>5</v>
      </c>
      <c r="G2" s="59" t="s">
        <v>70</v>
      </c>
      <c r="H2" s="59" t="s">
        <v>71</v>
      </c>
      <c r="I2" s="59" t="s">
        <v>72</v>
      </c>
      <c r="J2" s="59" t="s">
        <v>73</v>
      </c>
      <c r="K2" s="60" t="s">
        <v>74</v>
      </c>
      <c r="L2" s="1" t="s">
        <v>75</v>
      </c>
      <c r="M2" s="59" t="s">
        <v>76</v>
      </c>
      <c r="N2" s="61"/>
      <c r="O2" s="62"/>
      <c r="P2" s="64" t="s">
        <v>103</v>
      </c>
      <c r="Q2" s="52"/>
      <c r="R2" s="2" t="s">
        <v>63</v>
      </c>
      <c r="S2" s="31"/>
      <c r="T2" s="32">
        <v>7.8</v>
      </c>
      <c r="U2" s="33">
        <v>0</v>
      </c>
      <c r="V2" s="34">
        <v>4.1100000000000003</v>
      </c>
      <c r="W2" s="53">
        <v>4.0199999999999996</v>
      </c>
      <c r="X2" s="2" t="s">
        <v>3</v>
      </c>
      <c r="Y2" s="45">
        <v>38</v>
      </c>
      <c r="Z2" s="45">
        <v>33</v>
      </c>
      <c r="AA2" s="45">
        <v>40</v>
      </c>
      <c r="AB2" s="32">
        <v>2</v>
      </c>
      <c r="AC2" s="10">
        <v>4</v>
      </c>
      <c r="AD2" s="49">
        <f t="shared" ref="AD2:AD12" si="0">IF(Y2="","",Y2*Z2*AA2/1000000)</f>
        <v>0.05</v>
      </c>
      <c r="AE2" s="35">
        <f t="shared" ref="AE2:AE12" si="1">IF(AC2="","",65/AD2*AC2)</f>
        <v>5200</v>
      </c>
      <c r="AF2" s="2">
        <v>3200</v>
      </c>
      <c r="AG2" s="36">
        <f t="shared" ref="AG2:AG12" si="2">IF(ISERROR(AF2/AE2),"",AF2/AE2)</f>
        <v>0.62</v>
      </c>
      <c r="AH2" s="2" t="s">
        <v>77</v>
      </c>
      <c r="AI2" s="37">
        <v>0.185</v>
      </c>
      <c r="AJ2" s="36">
        <f t="shared" ref="AJ2:AJ12" si="3">IF(ISERROR(V2*AI2),"",V2*AI2)</f>
        <v>0.76</v>
      </c>
      <c r="AK2" s="36">
        <f t="shared" ref="AK2:AK12" si="4">IF(ISERROR(V2+AG2+AJ2),"",V2+AG2+AJ2)</f>
        <v>5.49</v>
      </c>
      <c r="AL2" s="37">
        <v>0.05</v>
      </c>
      <c r="AM2" s="36">
        <f t="shared" ref="AM2:AM12" si="5">IF(ISERROR(BF2*AL2),"",BF2*AL2)</f>
        <v>0.37</v>
      </c>
      <c r="AN2" s="37"/>
      <c r="AO2" s="36">
        <f t="shared" ref="AO2:AO12" si="6">IF(ISERROR(BF2*AN2),"",BF2*AN2)</f>
        <v>0</v>
      </c>
      <c r="AP2" s="37"/>
      <c r="AQ2" s="36">
        <f t="shared" ref="AQ2:AQ12" si="7">IF(ISERROR(BF2*AP2),"",BF2*AP2)</f>
        <v>0</v>
      </c>
      <c r="AR2" s="37"/>
      <c r="AS2" s="36">
        <f t="shared" ref="AS2:AS12" si="8">IF(ISERROR(BF2*AR2),"",BF2*AR2)</f>
        <v>0</v>
      </c>
      <c r="AT2" s="2" t="s">
        <v>69</v>
      </c>
      <c r="AU2" s="37">
        <f>200/AE2/BF2</f>
        <v>5.1000000000000004E-3</v>
      </c>
      <c r="AV2" s="36">
        <f t="shared" ref="AV2:AV12" si="9">IF(ISERROR(BF2*AU2),"",BF2*AU2)</f>
        <v>0.04</v>
      </c>
      <c r="AW2" s="36"/>
      <c r="AX2" s="37"/>
      <c r="AY2" s="36">
        <f t="shared" ref="AY2:AY12" si="10">IF(ISERROR(BF2*AX2),"",BF2*AX2)</f>
        <v>0</v>
      </c>
      <c r="AZ2" s="36"/>
      <c r="BA2" s="37"/>
      <c r="BB2" s="36">
        <f t="shared" ref="BB2:BB12" si="11">IF(ISERROR(BF2*BA2),"",BF2*BA2)</f>
        <v>0</v>
      </c>
      <c r="BC2" s="36">
        <f t="shared" ref="BC2:BC12" si="12">IF(ISERROR(AM2+AO2+AQ2+AV2),"",AM2+AO2+AQ2+AV2)</f>
        <v>0.41</v>
      </c>
      <c r="BD2" s="36">
        <f t="shared" ref="BD2:BD12" si="13">IF(ISERROR(AK2+BC2),"",AK2+BC2)</f>
        <v>5.9</v>
      </c>
      <c r="BE2" s="38">
        <f t="shared" ref="BE2:BE12" si="14">IF(ISERROR((BF2-BD2)/BF2),"",(BF2-BD2)/BF2)</f>
        <v>0.21229999999999999</v>
      </c>
      <c r="BF2" s="11">
        <v>7.49</v>
      </c>
      <c r="BG2" s="11">
        <v>12.99</v>
      </c>
      <c r="BH2" s="38">
        <f t="shared" ref="BH2:BH12" si="15">IF(ISERROR((BG2-BF2)/BG2),"",(BG2-BF2)/BG2)</f>
        <v>0.4234</v>
      </c>
      <c r="BI2" s="11"/>
      <c r="BJ2" s="10">
        <v>35315</v>
      </c>
      <c r="BK2" s="36">
        <f t="shared" ref="BK2:BK12" si="16">IF(ISERROR(BD2*BJ2),"",BD2*BJ2)</f>
        <v>208358.5</v>
      </c>
      <c r="BL2" s="36">
        <f t="shared" ref="BL2:BL12" si="17">IF(ISERROR(BF2*BJ2),"",BF2*BJ2)</f>
        <v>264509.34999999998</v>
      </c>
    </row>
    <row r="3" spans="1:64" ht="30">
      <c r="A3" s="30">
        <v>4</v>
      </c>
      <c r="B3" s="2"/>
      <c r="C3" s="2"/>
      <c r="D3" s="2" t="s">
        <v>6</v>
      </c>
      <c r="E3" s="2"/>
      <c r="F3" s="1" t="s">
        <v>5</v>
      </c>
      <c r="G3" s="59" t="s">
        <v>70</v>
      </c>
      <c r="H3" s="59" t="s">
        <v>71</v>
      </c>
      <c r="I3" s="59" t="s">
        <v>72</v>
      </c>
      <c r="J3" s="59" t="s">
        <v>73</v>
      </c>
      <c r="K3" s="60" t="s">
        <v>74</v>
      </c>
      <c r="L3" s="1" t="s">
        <v>75</v>
      </c>
      <c r="M3" s="59" t="s">
        <v>78</v>
      </c>
      <c r="N3" s="61"/>
      <c r="O3" s="62"/>
      <c r="P3" s="64" t="s">
        <v>104</v>
      </c>
      <c r="Q3" s="52"/>
      <c r="R3" s="2" t="s">
        <v>63</v>
      </c>
      <c r="S3" s="31"/>
      <c r="T3" s="32">
        <v>7.8</v>
      </c>
      <c r="U3" s="33">
        <v>0</v>
      </c>
      <c r="V3" s="34">
        <v>4.1100000000000003</v>
      </c>
      <c r="W3" s="53">
        <v>4.0199999999999996</v>
      </c>
      <c r="X3" s="2" t="s">
        <v>3</v>
      </c>
      <c r="Y3" s="45">
        <v>38</v>
      </c>
      <c r="Z3" s="45">
        <v>33</v>
      </c>
      <c r="AA3" s="45">
        <v>40</v>
      </c>
      <c r="AB3" s="32">
        <v>2</v>
      </c>
      <c r="AC3" s="10">
        <v>4</v>
      </c>
      <c r="AD3" s="49">
        <f t="shared" si="0"/>
        <v>0.05</v>
      </c>
      <c r="AE3" s="35">
        <f t="shared" si="1"/>
        <v>5200</v>
      </c>
      <c r="AF3" s="2">
        <v>3200</v>
      </c>
      <c r="AG3" s="36">
        <f t="shared" si="2"/>
        <v>0.62</v>
      </c>
      <c r="AH3" s="2" t="s">
        <v>77</v>
      </c>
      <c r="AI3" s="37">
        <v>0.185</v>
      </c>
      <c r="AJ3" s="36">
        <f t="shared" si="3"/>
        <v>0.76</v>
      </c>
      <c r="AK3" s="36">
        <f t="shared" si="4"/>
        <v>5.49</v>
      </c>
      <c r="AL3" s="37">
        <v>0.05</v>
      </c>
      <c r="AM3" s="36">
        <f t="shared" si="5"/>
        <v>0.37</v>
      </c>
      <c r="AN3" s="37"/>
      <c r="AO3" s="36">
        <f t="shared" si="6"/>
        <v>0</v>
      </c>
      <c r="AP3" s="37"/>
      <c r="AQ3" s="36">
        <f t="shared" si="7"/>
        <v>0</v>
      </c>
      <c r="AR3" s="37"/>
      <c r="AS3" s="36">
        <f t="shared" si="8"/>
        <v>0</v>
      </c>
      <c r="AT3" s="2" t="s">
        <v>69</v>
      </c>
      <c r="AU3" s="37">
        <f t="shared" ref="AU3:AU5" si="18">200/AE3/BF3</f>
        <v>5.1000000000000004E-3</v>
      </c>
      <c r="AV3" s="36">
        <f t="shared" si="9"/>
        <v>0.04</v>
      </c>
      <c r="AW3" s="36"/>
      <c r="AX3" s="37"/>
      <c r="AY3" s="36">
        <f t="shared" si="10"/>
        <v>0</v>
      </c>
      <c r="AZ3" s="36"/>
      <c r="BA3" s="37"/>
      <c r="BB3" s="36">
        <f t="shared" si="11"/>
        <v>0</v>
      </c>
      <c r="BC3" s="36">
        <f t="shared" si="12"/>
        <v>0.41</v>
      </c>
      <c r="BD3" s="36">
        <f t="shared" si="13"/>
        <v>5.9</v>
      </c>
      <c r="BE3" s="38">
        <f t="shared" si="14"/>
        <v>0.21229999999999999</v>
      </c>
      <c r="BF3" s="11">
        <v>7.49</v>
      </c>
      <c r="BG3" s="11">
        <v>12.99</v>
      </c>
      <c r="BH3" s="38">
        <f t="shared" si="15"/>
        <v>0.4234</v>
      </c>
      <c r="BI3" s="11"/>
      <c r="BJ3" s="10"/>
      <c r="BK3" s="36">
        <f t="shared" si="16"/>
        <v>0</v>
      </c>
      <c r="BL3" s="36">
        <f t="shared" si="17"/>
        <v>0</v>
      </c>
    </row>
    <row r="4" spans="1:64" ht="30">
      <c r="A4" s="30">
        <v>5</v>
      </c>
      <c r="B4" s="2"/>
      <c r="C4" s="2"/>
      <c r="D4" s="2" t="s">
        <v>6</v>
      </c>
      <c r="E4" s="2"/>
      <c r="F4" s="1" t="s">
        <v>5</v>
      </c>
      <c r="G4" s="59" t="s">
        <v>70</v>
      </c>
      <c r="H4" s="59" t="s">
        <v>71</v>
      </c>
      <c r="I4" s="59" t="s">
        <v>72</v>
      </c>
      <c r="J4" s="59" t="s">
        <v>73</v>
      </c>
      <c r="K4" s="60" t="s">
        <v>74</v>
      </c>
      <c r="L4" s="1" t="s">
        <v>75</v>
      </c>
      <c r="M4" s="59" t="s">
        <v>79</v>
      </c>
      <c r="N4" s="61"/>
      <c r="O4" s="62"/>
      <c r="P4" s="64" t="s">
        <v>105</v>
      </c>
      <c r="Q4" s="52"/>
      <c r="R4" s="2" t="s">
        <v>63</v>
      </c>
      <c r="S4" s="31"/>
      <c r="T4" s="32">
        <v>7.8</v>
      </c>
      <c r="U4" s="33">
        <v>0</v>
      </c>
      <c r="V4" s="34">
        <v>4.1100000000000003</v>
      </c>
      <c r="W4" s="53">
        <v>4.0199999999999996</v>
      </c>
      <c r="X4" s="2" t="s">
        <v>3</v>
      </c>
      <c r="Y4" s="45">
        <v>38</v>
      </c>
      <c r="Z4" s="45">
        <v>33</v>
      </c>
      <c r="AA4" s="45">
        <v>40</v>
      </c>
      <c r="AB4" s="32">
        <v>2</v>
      </c>
      <c r="AC4" s="10">
        <v>4</v>
      </c>
      <c r="AD4" s="49">
        <f t="shared" si="0"/>
        <v>0.05</v>
      </c>
      <c r="AE4" s="35">
        <f t="shared" si="1"/>
        <v>5200</v>
      </c>
      <c r="AF4" s="2">
        <v>3200</v>
      </c>
      <c r="AG4" s="36">
        <f t="shared" si="2"/>
        <v>0.62</v>
      </c>
      <c r="AH4" s="2" t="s">
        <v>77</v>
      </c>
      <c r="AI4" s="37">
        <v>0.185</v>
      </c>
      <c r="AJ4" s="36">
        <f t="shared" si="3"/>
        <v>0.76</v>
      </c>
      <c r="AK4" s="36">
        <f t="shared" si="4"/>
        <v>5.49</v>
      </c>
      <c r="AL4" s="37">
        <v>0.05</v>
      </c>
      <c r="AM4" s="36">
        <f t="shared" si="5"/>
        <v>0.37</v>
      </c>
      <c r="AN4" s="37"/>
      <c r="AO4" s="36">
        <f t="shared" si="6"/>
        <v>0</v>
      </c>
      <c r="AP4" s="37"/>
      <c r="AQ4" s="36">
        <f t="shared" si="7"/>
        <v>0</v>
      </c>
      <c r="AR4" s="37"/>
      <c r="AS4" s="36">
        <f t="shared" si="8"/>
        <v>0</v>
      </c>
      <c r="AT4" s="2" t="s">
        <v>69</v>
      </c>
      <c r="AU4" s="37">
        <f t="shared" si="18"/>
        <v>5.1000000000000004E-3</v>
      </c>
      <c r="AV4" s="36">
        <f t="shared" si="9"/>
        <v>0.04</v>
      </c>
      <c r="AW4" s="36"/>
      <c r="AX4" s="37"/>
      <c r="AY4" s="36">
        <f t="shared" si="10"/>
        <v>0</v>
      </c>
      <c r="AZ4" s="36"/>
      <c r="BA4" s="37"/>
      <c r="BB4" s="36">
        <f t="shared" si="11"/>
        <v>0</v>
      </c>
      <c r="BC4" s="36">
        <f t="shared" si="12"/>
        <v>0.41</v>
      </c>
      <c r="BD4" s="36">
        <f t="shared" si="13"/>
        <v>5.9</v>
      </c>
      <c r="BE4" s="38">
        <f t="shared" si="14"/>
        <v>0.21229999999999999</v>
      </c>
      <c r="BF4" s="11">
        <v>7.49</v>
      </c>
      <c r="BG4" s="11">
        <v>12.99</v>
      </c>
      <c r="BH4" s="38">
        <f t="shared" si="15"/>
        <v>0.4234</v>
      </c>
      <c r="BI4" s="11"/>
      <c r="BJ4" s="10"/>
      <c r="BK4" s="36">
        <f t="shared" si="16"/>
        <v>0</v>
      </c>
      <c r="BL4" s="36">
        <f t="shared" si="17"/>
        <v>0</v>
      </c>
    </row>
    <row r="5" spans="1:64" ht="30">
      <c r="A5" s="30">
        <v>6</v>
      </c>
      <c r="B5" s="2"/>
      <c r="C5" s="2"/>
      <c r="D5" s="2" t="s">
        <v>6</v>
      </c>
      <c r="E5" s="2"/>
      <c r="F5" s="1" t="s">
        <v>5</v>
      </c>
      <c r="G5" s="59" t="s">
        <v>70</v>
      </c>
      <c r="H5" s="59" t="s">
        <v>71</v>
      </c>
      <c r="I5" s="59" t="s">
        <v>72</v>
      </c>
      <c r="J5" s="59" t="s">
        <v>73</v>
      </c>
      <c r="K5" s="60" t="s">
        <v>74</v>
      </c>
      <c r="L5" s="1" t="s">
        <v>75</v>
      </c>
      <c r="M5" s="59" t="s">
        <v>80</v>
      </c>
      <c r="N5" s="61"/>
      <c r="O5" s="62"/>
      <c r="P5" s="64" t="s">
        <v>106</v>
      </c>
      <c r="Q5" s="52"/>
      <c r="R5" s="2" t="s">
        <v>63</v>
      </c>
      <c r="S5" s="31"/>
      <c r="T5" s="32">
        <v>7.8</v>
      </c>
      <c r="U5" s="33">
        <v>0</v>
      </c>
      <c r="V5" s="34">
        <v>4.1100000000000003</v>
      </c>
      <c r="W5" s="53">
        <v>4.0199999999999996</v>
      </c>
      <c r="X5" s="2" t="s">
        <v>3</v>
      </c>
      <c r="Y5" s="45">
        <v>38</v>
      </c>
      <c r="Z5" s="45">
        <v>33</v>
      </c>
      <c r="AA5" s="45">
        <v>40</v>
      </c>
      <c r="AB5" s="32">
        <v>2</v>
      </c>
      <c r="AC5" s="10">
        <v>4</v>
      </c>
      <c r="AD5" s="49">
        <f t="shared" si="0"/>
        <v>0.05</v>
      </c>
      <c r="AE5" s="35">
        <f t="shared" si="1"/>
        <v>5200</v>
      </c>
      <c r="AF5" s="2">
        <v>3200</v>
      </c>
      <c r="AG5" s="36">
        <f t="shared" si="2"/>
        <v>0.62</v>
      </c>
      <c r="AH5" s="2" t="s">
        <v>77</v>
      </c>
      <c r="AI5" s="37">
        <v>0.185</v>
      </c>
      <c r="AJ5" s="36">
        <f t="shared" si="3"/>
        <v>0.76</v>
      </c>
      <c r="AK5" s="36">
        <f t="shared" si="4"/>
        <v>5.49</v>
      </c>
      <c r="AL5" s="37">
        <v>0.05</v>
      </c>
      <c r="AM5" s="36">
        <f t="shared" si="5"/>
        <v>0.37</v>
      </c>
      <c r="AN5" s="37"/>
      <c r="AO5" s="36">
        <f t="shared" si="6"/>
        <v>0</v>
      </c>
      <c r="AP5" s="37"/>
      <c r="AQ5" s="36">
        <f t="shared" si="7"/>
        <v>0</v>
      </c>
      <c r="AR5" s="37"/>
      <c r="AS5" s="36">
        <f t="shared" si="8"/>
        <v>0</v>
      </c>
      <c r="AT5" s="2" t="s">
        <v>69</v>
      </c>
      <c r="AU5" s="37">
        <f t="shared" si="18"/>
        <v>5.1000000000000004E-3</v>
      </c>
      <c r="AV5" s="36">
        <f t="shared" si="9"/>
        <v>0.04</v>
      </c>
      <c r="AW5" s="36"/>
      <c r="AX5" s="37"/>
      <c r="AY5" s="36">
        <f t="shared" si="10"/>
        <v>0</v>
      </c>
      <c r="AZ5" s="36"/>
      <c r="BA5" s="37"/>
      <c r="BB5" s="36">
        <f t="shared" si="11"/>
        <v>0</v>
      </c>
      <c r="BC5" s="36">
        <f t="shared" si="12"/>
        <v>0.41</v>
      </c>
      <c r="BD5" s="36">
        <f t="shared" si="13"/>
        <v>5.9</v>
      </c>
      <c r="BE5" s="38">
        <f t="shared" si="14"/>
        <v>0.21229999999999999</v>
      </c>
      <c r="BF5" s="11">
        <v>7.49</v>
      </c>
      <c r="BG5" s="11">
        <v>12.99</v>
      </c>
      <c r="BH5" s="38">
        <f t="shared" si="15"/>
        <v>0.4234</v>
      </c>
      <c r="BI5" s="11"/>
      <c r="BJ5" s="10"/>
      <c r="BK5" s="36">
        <f t="shared" si="16"/>
        <v>0</v>
      </c>
      <c r="BL5" s="36">
        <f t="shared" si="17"/>
        <v>0</v>
      </c>
    </row>
    <row r="6" spans="1:64" ht="30">
      <c r="A6" s="30">
        <v>7</v>
      </c>
      <c r="B6" s="2"/>
      <c r="C6" s="2"/>
      <c r="D6" s="2" t="s">
        <v>6</v>
      </c>
      <c r="E6" s="2"/>
      <c r="F6" s="1" t="s">
        <v>5</v>
      </c>
      <c r="G6" s="59" t="s">
        <v>81</v>
      </c>
      <c r="H6" s="59" t="s">
        <v>82</v>
      </c>
      <c r="I6" s="59" t="s">
        <v>83</v>
      </c>
      <c r="J6" s="59" t="s">
        <v>84</v>
      </c>
      <c r="K6" s="60" t="s">
        <v>74</v>
      </c>
      <c r="L6" s="1" t="s">
        <v>75</v>
      </c>
      <c r="M6" s="59" t="s">
        <v>85</v>
      </c>
      <c r="N6" s="61"/>
      <c r="O6" s="62"/>
      <c r="P6" s="64" t="s">
        <v>107</v>
      </c>
      <c r="Q6" s="52"/>
      <c r="R6" s="2" t="s">
        <v>63</v>
      </c>
      <c r="S6" s="31"/>
      <c r="T6" s="32">
        <v>7.8</v>
      </c>
      <c r="U6" s="33">
        <v>0</v>
      </c>
      <c r="V6" s="34">
        <v>0</v>
      </c>
      <c r="W6" s="53">
        <v>3.5</v>
      </c>
      <c r="X6" s="2" t="s">
        <v>3</v>
      </c>
      <c r="Y6" s="45">
        <v>38</v>
      </c>
      <c r="Z6" s="45">
        <v>33</v>
      </c>
      <c r="AA6" s="45">
        <v>33</v>
      </c>
      <c r="AB6" s="32">
        <v>2</v>
      </c>
      <c r="AC6" s="10">
        <v>4</v>
      </c>
      <c r="AD6" s="49">
        <f t="shared" si="0"/>
        <v>4.1000000000000002E-2</v>
      </c>
      <c r="AE6" s="35">
        <f t="shared" si="1"/>
        <v>6341</v>
      </c>
      <c r="AF6" s="2">
        <v>3200</v>
      </c>
      <c r="AG6" s="36">
        <f t="shared" si="2"/>
        <v>0.5</v>
      </c>
      <c r="AH6" s="2" t="s">
        <v>77</v>
      </c>
      <c r="AI6" s="37">
        <v>0.185</v>
      </c>
      <c r="AJ6" s="36">
        <f t="shared" si="3"/>
        <v>0</v>
      </c>
      <c r="AK6" s="36">
        <f t="shared" si="4"/>
        <v>0.5</v>
      </c>
      <c r="AL6" s="37">
        <v>0.05</v>
      </c>
      <c r="AM6" s="36">
        <f t="shared" si="5"/>
        <v>0.3</v>
      </c>
      <c r="AN6" s="37"/>
      <c r="AO6" s="36">
        <f t="shared" si="6"/>
        <v>0</v>
      </c>
      <c r="AP6" s="37"/>
      <c r="AQ6" s="36">
        <f t="shared" si="7"/>
        <v>0</v>
      </c>
      <c r="AR6" s="37"/>
      <c r="AS6" s="36">
        <f t="shared" si="8"/>
        <v>0</v>
      </c>
      <c r="AT6" s="2" t="s">
        <v>69</v>
      </c>
      <c r="AU6" s="37">
        <f>200/AE6/BF6</f>
        <v>5.3E-3</v>
      </c>
      <c r="AV6" s="36">
        <f t="shared" si="9"/>
        <v>0.03</v>
      </c>
      <c r="AW6" s="36"/>
      <c r="AX6" s="37"/>
      <c r="AY6" s="36">
        <f t="shared" si="10"/>
        <v>0</v>
      </c>
      <c r="AZ6" s="36"/>
      <c r="BA6" s="37"/>
      <c r="BB6" s="36">
        <f t="shared" si="11"/>
        <v>0</v>
      </c>
      <c r="BC6" s="36">
        <f t="shared" si="12"/>
        <v>0.33</v>
      </c>
      <c r="BD6" s="36">
        <f t="shared" si="13"/>
        <v>0.83</v>
      </c>
      <c r="BE6" s="38">
        <f t="shared" si="14"/>
        <v>0.86170000000000002</v>
      </c>
      <c r="BF6" s="11">
        <v>6</v>
      </c>
      <c r="BG6" s="11">
        <v>12.99</v>
      </c>
      <c r="BH6" s="38">
        <f t="shared" si="15"/>
        <v>0.53810000000000002</v>
      </c>
      <c r="BI6" s="11"/>
      <c r="BJ6" s="10">
        <v>23529</v>
      </c>
      <c r="BK6" s="36">
        <f t="shared" si="16"/>
        <v>19529.07</v>
      </c>
      <c r="BL6" s="36">
        <f t="shared" si="17"/>
        <v>141174</v>
      </c>
    </row>
    <row r="7" spans="1:64" ht="30">
      <c r="A7" s="30">
        <v>8</v>
      </c>
      <c r="B7" s="2"/>
      <c r="C7" s="2"/>
      <c r="D7" s="2" t="s">
        <v>6</v>
      </c>
      <c r="E7" s="2"/>
      <c r="F7" s="1" t="s">
        <v>5</v>
      </c>
      <c r="G7" s="59" t="s">
        <v>81</v>
      </c>
      <c r="H7" s="59" t="s">
        <v>82</v>
      </c>
      <c r="I7" s="59" t="s">
        <v>83</v>
      </c>
      <c r="J7" s="59" t="s">
        <v>84</v>
      </c>
      <c r="K7" s="60" t="s">
        <v>74</v>
      </c>
      <c r="L7" s="1" t="s">
        <v>75</v>
      </c>
      <c r="M7" s="59" t="s">
        <v>86</v>
      </c>
      <c r="N7" s="61"/>
      <c r="O7" s="62"/>
      <c r="P7" s="64" t="s">
        <v>108</v>
      </c>
      <c r="Q7" s="52"/>
      <c r="R7" s="2" t="s">
        <v>63</v>
      </c>
      <c r="S7" s="31"/>
      <c r="T7" s="32">
        <v>7.8</v>
      </c>
      <c r="U7" s="33">
        <v>0</v>
      </c>
      <c r="V7" s="34">
        <v>0</v>
      </c>
      <c r="W7" s="53">
        <v>3.5</v>
      </c>
      <c r="X7" s="2" t="s">
        <v>3</v>
      </c>
      <c r="Y7" s="45">
        <v>38</v>
      </c>
      <c r="Z7" s="45">
        <v>33</v>
      </c>
      <c r="AA7" s="45">
        <v>33</v>
      </c>
      <c r="AB7" s="32">
        <v>2</v>
      </c>
      <c r="AC7" s="10">
        <v>4</v>
      </c>
      <c r="AD7" s="49">
        <f t="shared" si="0"/>
        <v>4.1000000000000002E-2</v>
      </c>
      <c r="AE7" s="35">
        <f t="shared" si="1"/>
        <v>6341</v>
      </c>
      <c r="AF7" s="2">
        <v>3200</v>
      </c>
      <c r="AG7" s="36">
        <f t="shared" si="2"/>
        <v>0.5</v>
      </c>
      <c r="AH7" s="2" t="s">
        <v>77</v>
      </c>
      <c r="AI7" s="37">
        <v>0.185</v>
      </c>
      <c r="AJ7" s="36">
        <f t="shared" si="3"/>
        <v>0</v>
      </c>
      <c r="AK7" s="36">
        <f t="shared" si="4"/>
        <v>0.5</v>
      </c>
      <c r="AL7" s="37">
        <v>0.05</v>
      </c>
      <c r="AM7" s="36">
        <f t="shared" si="5"/>
        <v>0.3</v>
      </c>
      <c r="AN7" s="37"/>
      <c r="AO7" s="36">
        <f t="shared" si="6"/>
        <v>0</v>
      </c>
      <c r="AP7" s="37"/>
      <c r="AQ7" s="36">
        <f t="shared" si="7"/>
        <v>0</v>
      </c>
      <c r="AR7" s="37"/>
      <c r="AS7" s="36">
        <f t="shared" si="8"/>
        <v>0</v>
      </c>
      <c r="AT7" s="2" t="s">
        <v>69</v>
      </c>
      <c r="AU7" s="37">
        <f t="shared" ref="AU7:AU9" si="19">200/AE7/BF7</f>
        <v>5.3E-3</v>
      </c>
      <c r="AV7" s="36">
        <f t="shared" si="9"/>
        <v>0.03</v>
      </c>
      <c r="AW7" s="36"/>
      <c r="AX7" s="37"/>
      <c r="AY7" s="36">
        <f t="shared" si="10"/>
        <v>0</v>
      </c>
      <c r="AZ7" s="36"/>
      <c r="BA7" s="37"/>
      <c r="BB7" s="36">
        <f t="shared" si="11"/>
        <v>0</v>
      </c>
      <c r="BC7" s="36">
        <f t="shared" si="12"/>
        <v>0.33</v>
      </c>
      <c r="BD7" s="36">
        <f t="shared" si="13"/>
        <v>0.83</v>
      </c>
      <c r="BE7" s="38">
        <f t="shared" si="14"/>
        <v>0.86170000000000002</v>
      </c>
      <c r="BF7" s="11">
        <v>6</v>
      </c>
      <c r="BG7" s="11">
        <v>12.99</v>
      </c>
      <c r="BH7" s="38">
        <f t="shared" si="15"/>
        <v>0.53810000000000002</v>
      </c>
      <c r="BI7" s="11"/>
      <c r="BJ7" s="10"/>
      <c r="BK7" s="36">
        <f t="shared" si="16"/>
        <v>0</v>
      </c>
      <c r="BL7" s="36">
        <f t="shared" si="17"/>
        <v>0</v>
      </c>
    </row>
    <row r="8" spans="1:64" ht="30">
      <c r="A8" s="30">
        <v>9</v>
      </c>
      <c r="B8" s="2"/>
      <c r="C8" s="2"/>
      <c r="D8" s="2" t="s">
        <v>6</v>
      </c>
      <c r="E8" s="2"/>
      <c r="F8" s="1" t="s">
        <v>5</v>
      </c>
      <c r="G8" s="59" t="s">
        <v>81</v>
      </c>
      <c r="H8" s="59" t="s">
        <v>82</v>
      </c>
      <c r="I8" s="59" t="s">
        <v>83</v>
      </c>
      <c r="J8" s="59" t="s">
        <v>84</v>
      </c>
      <c r="K8" s="60" t="s">
        <v>74</v>
      </c>
      <c r="L8" s="1" t="s">
        <v>75</v>
      </c>
      <c r="M8" s="59" t="s">
        <v>87</v>
      </c>
      <c r="N8" s="61"/>
      <c r="O8" s="62"/>
      <c r="P8" s="64" t="s">
        <v>109</v>
      </c>
      <c r="Q8" s="52"/>
      <c r="R8" s="2" t="s">
        <v>63</v>
      </c>
      <c r="S8" s="31"/>
      <c r="T8" s="32">
        <v>7.8</v>
      </c>
      <c r="U8" s="33">
        <v>0</v>
      </c>
      <c r="V8" s="34">
        <v>0</v>
      </c>
      <c r="W8" s="53">
        <v>3.5</v>
      </c>
      <c r="X8" s="2" t="s">
        <v>3</v>
      </c>
      <c r="Y8" s="45">
        <v>38</v>
      </c>
      <c r="Z8" s="45">
        <v>33</v>
      </c>
      <c r="AA8" s="45">
        <v>33</v>
      </c>
      <c r="AB8" s="32">
        <v>2</v>
      </c>
      <c r="AC8" s="10">
        <v>4</v>
      </c>
      <c r="AD8" s="49">
        <f t="shared" si="0"/>
        <v>4.1000000000000002E-2</v>
      </c>
      <c r="AE8" s="35">
        <f t="shared" si="1"/>
        <v>6341</v>
      </c>
      <c r="AF8" s="2">
        <v>3200</v>
      </c>
      <c r="AG8" s="36">
        <f t="shared" si="2"/>
        <v>0.5</v>
      </c>
      <c r="AH8" s="2" t="s">
        <v>77</v>
      </c>
      <c r="AI8" s="37">
        <v>0.185</v>
      </c>
      <c r="AJ8" s="36">
        <f t="shared" si="3"/>
        <v>0</v>
      </c>
      <c r="AK8" s="36">
        <f t="shared" si="4"/>
        <v>0.5</v>
      </c>
      <c r="AL8" s="37">
        <v>0.05</v>
      </c>
      <c r="AM8" s="36">
        <f t="shared" si="5"/>
        <v>0.3</v>
      </c>
      <c r="AN8" s="37"/>
      <c r="AO8" s="36">
        <f t="shared" si="6"/>
        <v>0</v>
      </c>
      <c r="AP8" s="37"/>
      <c r="AQ8" s="36">
        <f t="shared" si="7"/>
        <v>0</v>
      </c>
      <c r="AR8" s="37"/>
      <c r="AS8" s="36">
        <f t="shared" si="8"/>
        <v>0</v>
      </c>
      <c r="AT8" s="2" t="s">
        <v>69</v>
      </c>
      <c r="AU8" s="37">
        <f t="shared" si="19"/>
        <v>5.3E-3</v>
      </c>
      <c r="AV8" s="36">
        <f t="shared" si="9"/>
        <v>0.03</v>
      </c>
      <c r="AW8" s="36"/>
      <c r="AX8" s="37"/>
      <c r="AY8" s="36">
        <f t="shared" si="10"/>
        <v>0</v>
      </c>
      <c r="AZ8" s="36"/>
      <c r="BA8" s="37"/>
      <c r="BB8" s="36">
        <f t="shared" si="11"/>
        <v>0</v>
      </c>
      <c r="BC8" s="36">
        <f t="shared" si="12"/>
        <v>0.33</v>
      </c>
      <c r="BD8" s="36">
        <f t="shared" si="13"/>
        <v>0.83</v>
      </c>
      <c r="BE8" s="38">
        <f t="shared" si="14"/>
        <v>0.86170000000000002</v>
      </c>
      <c r="BF8" s="11">
        <v>6</v>
      </c>
      <c r="BG8" s="11">
        <v>12.99</v>
      </c>
      <c r="BH8" s="38">
        <f t="shared" si="15"/>
        <v>0.53810000000000002</v>
      </c>
      <c r="BI8" s="11"/>
      <c r="BJ8" s="10"/>
      <c r="BK8" s="36">
        <f t="shared" si="16"/>
        <v>0</v>
      </c>
      <c r="BL8" s="36">
        <f t="shared" si="17"/>
        <v>0</v>
      </c>
    </row>
    <row r="9" spans="1:64" ht="30">
      <c r="A9" s="30">
        <v>10</v>
      </c>
      <c r="B9" s="2"/>
      <c r="C9" s="2"/>
      <c r="D9" s="2" t="s">
        <v>6</v>
      </c>
      <c r="E9" s="2"/>
      <c r="F9" s="1" t="s">
        <v>5</v>
      </c>
      <c r="G9" s="59" t="s">
        <v>81</v>
      </c>
      <c r="H9" s="59" t="s">
        <v>82</v>
      </c>
      <c r="I9" s="59" t="s">
        <v>83</v>
      </c>
      <c r="J9" s="59" t="s">
        <v>84</v>
      </c>
      <c r="K9" s="60" t="s">
        <v>74</v>
      </c>
      <c r="L9" s="1" t="s">
        <v>75</v>
      </c>
      <c r="M9" s="59" t="s">
        <v>88</v>
      </c>
      <c r="N9" s="61"/>
      <c r="O9" s="62"/>
      <c r="P9" s="64" t="s">
        <v>110</v>
      </c>
      <c r="Q9" s="52"/>
      <c r="R9" s="2" t="s">
        <v>63</v>
      </c>
      <c r="S9" s="31"/>
      <c r="T9" s="32">
        <v>7.8</v>
      </c>
      <c r="U9" s="33">
        <v>0</v>
      </c>
      <c r="V9" s="34">
        <v>0</v>
      </c>
      <c r="W9" s="53">
        <v>3.5</v>
      </c>
      <c r="X9" s="2" t="s">
        <v>3</v>
      </c>
      <c r="Y9" s="45">
        <v>38</v>
      </c>
      <c r="Z9" s="45">
        <v>33</v>
      </c>
      <c r="AA9" s="45">
        <v>33</v>
      </c>
      <c r="AB9" s="32">
        <v>2</v>
      </c>
      <c r="AC9" s="10">
        <v>4</v>
      </c>
      <c r="AD9" s="49">
        <f t="shared" si="0"/>
        <v>4.1000000000000002E-2</v>
      </c>
      <c r="AE9" s="35">
        <f t="shared" si="1"/>
        <v>6341</v>
      </c>
      <c r="AF9" s="2">
        <v>3200</v>
      </c>
      <c r="AG9" s="36">
        <f t="shared" si="2"/>
        <v>0.5</v>
      </c>
      <c r="AH9" s="2" t="s">
        <v>77</v>
      </c>
      <c r="AI9" s="37">
        <v>0.185</v>
      </c>
      <c r="AJ9" s="36">
        <f t="shared" si="3"/>
        <v>0</v>
      </c>
      <c r="AK9" s="36">
        <f t="shared" si="4"/>
        <v>0.5</v>
      </c>
      <c r="AL9" s="37">
        <v>0.05</v>
      </c>
      <c r="AM9" s="36">
        <f t="shared" si="5"/>
        <v>0.3</v>
      </c>
      <c r="AN9" s="37"/>
      <c r="AO9" s="36">
        <f t="shared" si="6"/>
        <v>0</v>
      </c>
      <c r="AP9" s="37"/>
      <c r="AQ9" s="36">
        <f t="shared" si="7"/>
        <v>0</v>
      </c>
      <c r="AR9" s="37"/>
      <c r="AS9" s="36">
        <f t="shared" si="8"/>
        <v>0</v>
      </c>
      <c r="AT9" s="2" t="s">
        <v>69</v>
      </c>
      <c r="AU9" s="37">
        <f t="shared" si="19"/>
        <v>5.3E-3</v>
      </c>
      <c r="AV9" s="36">
        <f t="shared" si="9"/>
        <v>0.03</v>
      </c>
      <c r="AW9" s="36"/>
      <c r="AX9" s="37"/>
      <c r="AY9" s="36">
        <f t="shared" si="10"/>
        <v>0</v>
      </c>
      <c r="AZ9" s="36"/>
      <c r="BA9" s="37"/>
      <c r="BB9" s="36">
        <f t="shared" si="11"/>
        <v>0</v>
      </c>
      <c r="BC9" s="36">
        <f t="shared" si="12"/>
        <v>0.33</v>
      </c>
      <c r="BD9" s="36">
        <f t="shared" si="13"/>
        <v>0.83</v>
      </c>
      <c r="BE9" s="38">
        <f t="shared" si="14"/>
        <v>0.86170000000000002</v>
      </c>
      <c r="BF9" s="11">
        <v>6</v>
      </c>
      <c r="BG9" s="11">
        <v>12.99</v>
      </c>
      <c r="BH9" s="38">
        <f t="shared" si="15"/>
        <v>0.53810000000000002</v>
      </c>
      <c r="BI9" s="11"/>
      <c r="BJ9" s="10"/>
      <c r="BK9" s="36">
        <f t="shared" si="16"/>
        <v>0</v>
      </c>
      <c r="BL9" s="36">
        <f t="shared" si="17"/>
        <v>0</v>
      </c>
    </row>
    <row r="10" spans="1:64" ht="30">
      <c r="A10" s="30">
        <v>11</v>
      </c>
      <c r="B10" s="2"/>
      <c r="C10" s="2"/>
      <c r="D10" s="2" t="s">
        <v>6</v>
      </c>
      <c r="E10" s="2"/>
      <c r="F10" s="1" t="s">
        <v>5</v>
      </c>
      <c r="G10" s="59" t="s">
        <v>89</v>
      </c>
      <c r="H10" s="59" t="s">
        <v>90</v>
      </c>
      <c r="I10" s="59" t="s">
        <v>91</v>
      </c>
      <c r="J10" s="59" t="s">
        <v>92</v>
      </c>
      <c r="K10" s="60" t="s">
        <v>93</v>
      </c>
      <c r="L10" s="1" t="s">
        <v>75</v>
      </c>
      <c r="M10" s="59" t="s">
        <v>94</v>
      </c>
      <c r="N10" s="61"/>
      <c r="O10" s="62"/>
      <c r="P10" s="62" t="s">
        <v>111</v>
      </c>
      <c r="Q10" s="52" t="s">
        <v>95</v>
      </c>
      <c r="R10" s="2" t="s">
        <v>63</v>
      </c>
      <c r="S10" s="31"/>
      <c r="T10" s="32">
        <v>7.8</v>
      </c>
      <c r="U10" s="33">
        <v>0</v>
      </c>
      <c r="V10" s="34">
        <v>0</v>
      </c>
      <c r="W10" s="54">
        <v>2.4</v>
      </c>
      <c r="X10" s="2" t="s">
        <v>4</v>
      </c>
      <c r="Y10" s="45">
        <v>32</v>
      </c>
      <c r="Z10" s="45">
        <v>35</v>
      </c>
      <c r="AA10" s="45">
        <v>35</v>
      </c>
      <c r="AB10" s="32">
        <v>2</v>
      </c>
      <c r="AC10" s="10">
        <v>4</v>
      </c>
      <c r="AD10" s="49">
        <f t="shared" si="0"/>
        <v>3.9E-2</v>
      </c>
      <c r="AE10" s="35">
        <f t="shared" si="1"/>
        <v>6667</v>
      </c>
      <c r="AF10" s="2">
        <v>3200</v>
      </c>
      <c r="AG10" s="36">
        <f t="shared" si="2"/>
        <v>0.48</v>
      </c>
      <c r="AH10" s="2" t="s">
        <v>77</v>
      </c>
      <c r="AI10" s="37">
        <v>0.185</v>
      </c>
      <c r="AJ10" s="36">
        <f t="shared" si="3"/>
        <v>0</v>
      </c>
      <c r="AK10" s="36">
        <f t="shared" si="4"/>
        <v>0.48</v>
      </c>
      <c r="AL10" s="37">
        <v>0.05</v>
      </c>
      <c r="AM10" s="36">
        <f t="shared" si="5"/>
        <v>0.25</v>
      </c>
      <c r="AN10" s="37"/>
      <c r="AO10" s="36">
        <f t="shared" si="6"/>
        <v>0</v>
      </c>
      <c r="AP10" s="37"/>
      <c r="AQ10" s="36">
        <f t="shared" si="7"/>
        <v>0</v>
      </c>
      <c r="AR10" s="37"/>
      <c r="AS10" s="36">
        <f t="shared" si="8"/>
        <v>0</v>
      </c>
      <c r="AT10" s="2" t="s">
        <v>69</v>
      </c>
      <c r="AU10" s="37">
        <f>200/AE10/BF10</f>
        <v>5.8999999999999999E-3</v>
      </c>
      <c r="AV10" s="36">
        <f t="shared" si="9"/>
        <v>0.03</v>
      </c>
      <c r="AW10" s="36"/>
      <c r="AX10" s="37"/>
      <c r="AY10" s="36">
        <f t="shared" si="10"/>
        <v>0</v>
      </c>
      <c r="AZ10" s="36"/>
      <c r="BA10" s="37"/>
      <c r="BB10" s="36">
        <f t="shared" si="11"/>
        <v>0</v>
      </c>
      <c r="BC10" s="36">
        <f t="shared" si="12"/>
        <v>0.28000000000000003</v>
      </c>
      <c r="BD10" s="36">
        <f t="shared" si="13"/>
        <v>0.76</v>
      </c>
      <c r="BE10" s="38">
        <f t="shared" si="14"/>
        <v>0.84950000000000003</v>
      </c>
      <c r="BF10" s="11">
        <v>5.05</v>
      </c>
      <c r="BG10" s="11">
        <v>12.99</v>
      </c>
      <c r="BH10" s="38">
        <f t="shared" si="15"/>
        <v>0.61119999999999997</v>
      </c>
      <c r="BI10" s="11"/>
      <c r="BJ10" s="10">
        <v>90992</v>
      </c>
      <c r="BK10" s="36">
        <f t="shared" si="16"/>
        <v>69153.919999999998</v>
      </c>
      <c r="BL10" s="36">
        <f t="shared" si="17"/>
        <v>459509.6</v>
      </c>
    </row>
    <row r="11" spans="1:64" ht="30">
      <c r="A11" s="30">
        <v>12</v>
      </c>
      <c r="B11" s="2"/>
      <c r="C11" s="2"/>
      <c r="D11" s="2" t="s">
        <v>6</v>
      </c>
      <c r="E11" s="2"/>
      <c r="F11" s="1" t="s">
        <v>5</v>
      </c>
      <c r="G11" s="1" t="s">
        <v>96</v>
      </c>
      <c r="H11" s="59" t="s">
        <v>90</v>
      </c>
      <c r="I11" s="1" t="s">
        <v>91</v>
      </c>
      <c r="J11" s="59" t="s">
        <v>92</v>
      </c>
      <c r="K11" s="60" t="s">
        <v>93</v>
      </c>
      <c r="L11" s="1" t="s">
        <v>75</v>
      </c>
      <c r="M11" s="59" t="s">
        <v>97</v>
      </c>
      <c r="N11" s="61"/>
      <c r="O11" s="62"/>
      <c r="P11" s="62" t="s">
        <v>112</v>
      </c>
      <c r="Q11" s="52" t="s">
        <v>98</v>
      </c>
      <c r="R11" s="2" t="s">
        <v>63</v>
      </c>
      <c r="S11" s="31"/>
      <c r="T11" s="32">
        <v>7.8</v>
      </c>
      <c r="U11" s="33">
        <v>0</v>
      </c>
      <c r="V11" s="34">
        <v>0</v>
      </c>
      <c r="W11" s="54">
        <v>2.4</v>
      </c>
      <c r="X11" s="2" t="s">
        <v>4</v>
      </c>
      <c r="Y11" s="45">
        <v>32</v>
      </c>
      <c r="Z11" s="45">
        <v>35</v>
      </c>
      <c r="AA11" s="45">
        <v>35</v>
      </c>
      <c r="AB11" s="32">
        <v>2</v>
      </c>
      <c r="AC11" s="10">
        <v>4</v>
      </c>
      <c r="AD11" s="49">
        <f t="shared" si="0"/>
        <v>3.9E-2</v>
      </c>
      <c r="AE11" s="35">
        <f t="shared" si="1"/>
        <v>6667</v>
      </c>
      <c r="AF11" s="2">
        <v>3200</v>
      </c>
      <c r="AG11" s="36">
        <f t="shared" si="2"/>
        <v>0.48</v>
      </c>
      <c r="AH11" s="2" t="s">
        <v>77</v>
      </c>
      <c r="AI11" s="37">
        <v>0.185</v>
      </c>
      <c r="AJ11" s="36">
        <f t="shared" si="3"/>
        <v>0</v>
      </c>
      <c r="AK11" s="36">
        <f t="shared" si="4"/>
        <v>0.48</v>
      </c>
      <c r="AL11" s="37">
        <v>0.05</v>
      </c>
      <c r="AM11" s="36">
        <f t="shared" si="5"/>
        <v>0.25</v>
      </c>
      <c r="AN11" s="37"/>
      <c r="AO11" s="36">
        <f t="shared" si="6"/>
        <v>0</v>
      </c>
      <c r="AP11" s="37"/>
      <c r="AQ11" s="36">
        <f t="shared" si="7"/>
        <v>0</v>
      </c>
      <c r="AR11" s="37"/>
      <c r="AS11" s="36">
        <f t="shared" si="8"/>
        <v>0</v>
      </c>
      <c r="AT11" s="2" t="s">
        <v>69</v>
      </c>
      <c r="AU11" s="37">
        <f t="shared" ref="AU11:AU12" si="20">200/AE11/BF11</f>
        <v>5.8999999999999999E-3</v>
      </c>
      <c r="AV11" s="36">
        <f t="shared" si="9"/>
        <v>0.03</v>
      </c>
      <c r="AW11" s="36"/>
      <c r="AX11" s="37"/>
      <c r="AY11" s="36">
        <f t="shared" si="10"/>
        <v>0</v>
      </c>
      <c r="AZ11" s="36"/>
      <c r="BA11" s="37"/>
      <c r="BB11" s="36">
        <f t="shared" si="11"/>
        <v>0</v>
      </c>
      <c r="BC11" s="36">
        <f t="shared" si="12"/>
        <v>0.28000000000000003</v>
      </c>
      <c r="BD11" s="36">
        <f t="shared" si="13"/>
        <v>0.76</v>
      </c>
      <c r="BE11" s="38">
        <f t="shared" si="14"/>
        <v>0.84950000000000003</v>
      </c>
      <c r="BF11" s="11">
        <v>5.05</v>
      </c>
      <c r="BG11" s="11">
        <v>12.99</v>
      </c>
      <c r="BH11" s="38">
        <f t="shared" si="15"/>
        <v>0.61119999999999997</v>
      </c>
      <c r="BI11" s="11"/>
      <c r="BJ11" s="10"/>
      <c r="BK11" s="36">
        <f t="shared" si="16"/>
        <v>0</v>
      </c>
      <c r="BL11" s="36">
        <f t="shared" si="17"/>
        <v>0</v>
      </c>
    </row>
    <row r="12" spans="1:64" ht="30">
      <c r="A12" s="30">
        <v>13</v>
      </c>
      <c r="B12" s="2"/>
      <c r="C12" s="2"/>
      <c r="D12" s="2" t="s">
        <v>6</v>
      </c>
      <c r="E12" s="2"/>
      <c r="F12" s="1" t="s">
        <v>5</v>
      </c>
      <c r="G12" s="1" t="s">
        <v>96</v>
      </c>
      <c r="H12" s="1" t="s">
        <v>99</v>
      </c>
      <c r="I12" s="1" t="s">
        <v>100</v>
      </c>
      <c r="J12" s="59" t="s">
        <v>101</v>
      </c>
      <c r="K12" s="60" t="s">
        <v>74</v>
      </c>
      <c r="L12" s="1" t="s">
        <v>75</v>
      </c>
      <c r="M12" s="1" t="s">
        <v>102</v>
      </c>
      <c r="N12" s="61"/>
      <c r="O12" s="62"/>
      <c r="P12" s="64" t="s">
        <v>113</v>
      </c>
      <c r="Q12" s="52"/>
      <c r="R12" s="2" t="s">
        <v>63</v>
      </c>
      <c r="S12" s="31"/>
      <c r="T12" s="32">
        <v>7.8</v>
      </c>
      <c r="U12" s="33">
        <v>0</v>
      </c>
      <c r="V12" s="34">
        <v>0</v>
      </c>
      <c r="W12" s="54">
        <v>2.4</v>
      </c>
      <c r="X12" s="2" t="s">
        <v>4</v>
      </c>
      <c r="Y12" s="45">
        <v>32</v>
      </c>
      <c r="Z12" s="45">
        <v>35</v>
      </c>
      <c r="AA12" s="45">
        <v>35</v>
      </c>
      <c r="AB12" s="32">
        <v>2</v>
      </c>
      <c r="AC12" s="10">
        <v>4</v>
      </c>
      <c r="AD12" s="49">
        <f t="shared" si="0"/>
        <v>3.9E-2</v>
      </c>
      <c r="AE12" s="35">
        <f t="shared" si="1"/>
        <v>6667</v>
      </c>
      <c r="AF12" s="2">
        <v>3200</v>
      </c>
      <c r="AG12" s="36">
        <f t="shared" si="2"/>
        <v>0.48</v>
      </c>
      <c r="AH12" s="2" t="s">
        <v>77</v>
      </c>
      <c r="AI12" s="37">
        <v>0.185</v>
      </c>
      <c r="AJ12" s="36">
        <f t="shared" si="3"/>
        <v>0</v>
      </c>
      <c r="AK12" s="36">
        <f t="shared" si="4"/>
        <v>0.48</v>
      </c>
      <c r="AL12" s="37">
        <v>0.05</v>
      </c>
      <c r="AM12" s="36">
        <f t="shared" si="5"/>
        <v>0.25</v>
      </c>
      <c r="AN12" s="37"/>
      <c r="AO12" s="36">
        <f t="shared" si="6"/>
        <v>0</v>
      </c>
      <c r="AP12" s="37"/>
      <c r="AQ12" s="36">
        <f t="shared" si="7"/>
        <v>0</v>
      </c>
      <c r="AR12" s="37"/>
      <c r="AS12" s="36">
        <f t="shared" si="8"/>
        <v>0</v>
      </c>
      <c r="AT12" s="2" t="s">
        <v>69</v>
      </c>
      <c r="AU12" s="37">
        <f t="shared" si="20"/>
        <v>5.8999999999999999E-3</v>
      </c>
      <c r="AV12" s="36">
        <f t="shared" si="9"/>
        <v>0.03</v>
      </c>
      <c r="AW12" s="36"/>
      <c r="AX12" s="37"/>
      <c r="AY12" s="36">
        <f t="shared" si="10"/>
        <v>0</v>
      </c>
      <c r="AZ12" s="36"/>
      <c r="BA12" s="37"/>
      <c r="BB12" s="36">
        <f t="shared" si="11"/>
        <v>0</v>
      </c>
      <c r="BC12" s="36">
        <f t="shared" si="12"/>
        <v>0.28000000000000003</v>
      </c>
      <c r="BD12" s="36">
        <f t="shared" si="13"/>
        <v>0.76</v>
      </c>
      <c r="BE12" s="38">
        <f t="shared" si="14"/>
        <v>0.84950000000000003</v>
      </c>
      <c r="BF12" s="11">
        <v>5.05</v>
      </c>
      <c r="BG12" s="11">
        <v>12.99</v>
      </c>
      <c r="BH12" s="38">
        <f t="shared" si="15"/>
        <v>0.61119999999999997</v>
      </c>
      <c r="BI12" s="11"/>
      <c r="BJ12" s="10"/>
      <c r="BK12" s="36">
        <f t="shared" si="16"/>
        <v>0</v>
      </c>
      <c r="BL12" s="36">
        <f t="shared" si="17"/>
        <v>0</v>
      </c>
    </row>
  </sheetData>
  <sheetProtection insertRows="0" deleteRows="0" sort="0"/>
  <protectedRanges>
    <protectedRange sqref="AR1:AS1 AW1 AZ1" name="Range1"/>
    <protectedRange sqref="AB2:AB12" name="Range1_3"/>
    <protectedRange sqref="AD2:AD5 T2:T5 F2:F5 X2:X5" name="Range1_4"/>
    <protectedRange sqref="BJ2:BJ5 A2:E5 BG2:BH5 AE2:BE5 L2:M5 Y2:AA5 G2:J5 U2:W5 AC2:AC5 Q2:S5" name="Range1_3_1"/>
    <protectedRange sqref="K2:K5" name="Range1_1_1_1"/>
    <protectedRange sqref="BI2:BI5" name="Range1_2_2_1"/>
    <protectedRange sqref="O2:O5" name="Range1_2_1_1_1"/>
    <protectedRange sqref="AD6:AD9 T6:T9 F6:F9 X6:X9" name="Range1_5"/>
    <protectedRange sqref="BJ6:BJ9 A6:E9 BG6:BH9 AE6:BE9 L6:M9 Q6:S9 G6:J9 Y6:AA9 U6:W9 AC6:AC9" name="Range1_3_2"/>
    <protectedRange sqref="K6:K9" name="Range1_1_1_2"/>
    <protectedRange sqref="BI6:BI9" name="Range1_2_2_2"/>
    <protectedRange sqref="O6:O9" name="Range1_2_1_1_2"/>
    <protectedRange sqref="AD10:AD12 T10:T12 F10:F12 X10:X12" name="Range1_6"/>
    <protectedRange sqref="BJ10:BJ12 A10:E12 BG10:BH12 AE10:BE12 G10:J12 L10:M12 P10:S11 Y10:AA12 U10:W12 AC10:AC12 Q12:S12" name="Range1_3_3"/>
    <protectedRange sqref="K10:K12" name="Range1_1_1_3"/>
    <protectedRange sqref="BI10:BI12" name="Range1_2_2_3"/>
    <protectedRange sqref="O10:O12" name="Range1_2_1_1_3"/>
    <protectedRange sqref="P2:P9 P12" name="Range1_3_3_1"/>
  </protectedRanges>
  <phoneticPr fontId="1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2026-03-10T02:34:36Z</dcterms:modified>
</cp:coreProperties>
</file>