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bookViews>
    <workbookView xWindow="0" yWindow="0" windowWidth="28800" windowHeight="11625"/>
  </bookViews>
  <sheets>
    <sheet name="Item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C11" i="1" l="1"/>
  <c r="AY11" i="1"/>
  <c r="AP11" i="1"/>
  <c r="AN11" i="1"/>
  <c r="AJ11" i="1"/>
  <c r="AK11" i="1" s="1"/>
  <c r="AD11" i="1"/>
  <c r="AF11" i="1" s="1"/>
  <c r="AH11" i="1" s="1"/>
  <c r="AL11" i="1" s="1"/>
  <c r="BC10" i="1"/>
  <c r="AY10" i="1"/>
  <c r="AP10" i="1"/>
  <c r="AN10" i="1"/>
  <c r="AJ10" i="1"/>
  <c r="AK10" i="1" s="1"/>
  <c r="AD10" i="1"/>
  <c r="AF10" i="1" s="1"/>
  <c r="AH10" i="1" s="1"/>
  <c r="BC9" i="1"/>
  <c r="AY9" i="1"/>
  <c r="AP9" i="1"/>
  <c r="AN9" i="1"/>
  <c r="AJ9" i="1"/>
  <c r="AK9" i="1" s="1"/>
  <c r="AD9" i="1"/>
  <c r="AF9" i="1" s="1"/>
  <c r="AH9" i="1" s="1"/>
  <c r="AL9" i="1" s="1"/>
  <c r="BC8" i="1"/>
  <c r="AY8" i="1"/>
  <c r="AP8" i="1"/>
  <c r="AN8" i="1"/>
  <c r="AJ8" i="1"/>
  <c r="AK8" i="1" s="1"/>
  <c r="AD8" i="1"/>
  <c r="AF8" i="1" s="1"/>
  <c r="AH8" i="1" s="1"/>
  <c r="BC7" i="1"/>
  <c r="AY7" i="1"/>
  <c r="AP7" i="1"/>
  <c r="AN7" i="1"/>
  <c r="AJ7" i="1"/>
  <c r="AK7" i="1" s="1"/>
  <c r="AD7" i="1"/>
  <c r="AF7" i="1" s="1"/>
  <c r="AH7" i="1" s="1"/>
  <c r="BC6" i="1"/>
  <c r="AY6" i="1"/>
  <c r="AP6" i="1"/>
  <c r="AN6" i="1"/>
  <c r="AJ6" i="1"/>
  <c r="AK6" i="1" s="1"/>
  <c r="AD6" i="1"/>
  <c r="AF6" i="1" s="1"/>
  <c r="AH6" i="1" s="1"/>
  <c r="AL6" i="1" s="1"/>
  <c r="BC5" i="1"/>
  <c r="AY5" i="1"/>
  <c r="AP5" i="1"/>
  <c r="AN5" i="1"/>
  <c r="AJ5" i="1"/>
  <c r="AK5" i="1" s="1"/>
  <c r="AD5" i="1"/>
  <c r="AF5" i="1" s="1"/>
  <c r="AH5" i="1" s="1"/>
  <c r="BC4" i="1"/>
  <c r="AY4" i="1"/>
  <c r="AP4" i="1"/>
  <c r="AN4" i="1"/>
  <c r="AJ4" i="1"/>
  <c r="AK4" i="1" s="1"/>
  <c r="AD4" i="1"/>
  <c r="AF4" i="1" s="1"/>
  <c r="AH4" i="1" s="1"/>
  <c r="AL4" i="1" s="1"/>
  <c r="BC3" i="1"/>
  <c r="AY3" i="1"/>
  <c r="AP3" i="1"/>
  <c r="AN3" i="1"/>
  <c r="AJ3" i="1"/>
  <c r="AK3" i="1" s="1"/>
  <c r="AD3" i="1"/>
  <c r="AF3" i="1" s="1"/>
  <c r="AH3" i="1" s="1"/>
  <c r="BC2" i="1"/>
  <c r="AY2" i="1"/>
  <c r="AP2" i="1"/>
  <c r="AN2" i="1"/>
  <c r="AJ2" i="1"/>
  <c r="AK2" i="1" s="1"/>
  <c r="AD2" i="1"/>
  <c r="AF2" i="1" s="1"/>
  <c r="AH2" i="1" s="1"/>
  <c r="AT2" i="1" l="1"/>
  <c r="AT7" i="1"/>
  <c r="AT5" i="1"/>
  <c r="AT10" i="1"/>
  <c r="AT3" i="1"/>
  <c r="AT4" i="1"/>
  <c r="AU4" i="1" s="1"/>
  <c r="AT8" i="1"/>
  <c r="AT9" i="1"/>
  <c r="AU9" i="1" s="1"/>
  <c r="AL3" i="1"/>
  <c r="AU3" i="1" s="1"/>
  <c r="AT6" i="1"/>
  <c r="AU6" i="1" s="1"/>
  <c r="AL8" i="1"/>
  <c r="AU8" i="1" s="1"/>
  <c r="AV8" i="1" s="1"/>
  <c r="AT11" i="1"/>
  <c r="AU11" i="1" s="1"/>
  <c r="AL2" i="1"/>
  <c r="AU2" i="1" s="1"/>
  <c r="AL5" i="1"/>
  <c r="AU5" i="1" s="1"/>
  <c r="AL7" i="1"/>
  <c r="AU7" i="1" s="1"/>
  <c r="AL10" i="1"/>
  <c r="AV3" i="1"/>
  <c r="BB3" i="1"/>
  <c r="AU10" i="1" l="1"/>
  <c r="BB8" i="1"/>
  <c r="BB9" i="1"/>
  <c r="AV9" i="1"/>
  <c r="BB4" i="1"/>
  <c r="AV4" i="1"/>
  <c r="BB6" i="1"/>
  <c r="AV6" i="1"/>
  <c r="BB5" i="1"/>
  <c r="AV5" i="1"/>
  <c r="BB2" i="1"/>
  <c r="AV2" i="1"/>
  <c r="AV11" i="1"/>
  <c r="BB11" i="1"/>
  <c r="BB10" i="1"/>
  <c r="AV10" i="1"/>
  <c r="AV7" i="1"/>
  <c r="BB7" i="1"/>
</calcChain>
</file>

<file path=xl/comments1.xml><?xml version="1.0" encoding="utf-8"?>
<comments xmlns="http://schemas.openxmlformats.org/spreadsheetml/2006/main">
  <authors>
    <author>heather.zhu@jlahome.com</author>
  </authors>
  <commentList>
    <comment ref="AD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F1" authorId="0" shapeId="0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H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K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L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N1" authorId="0" shapeId="0">
      <text>
        <r>
          <rPr>
            <sz val="11"/>
            <rFont val="Calibri"/>
            <family val="2"/>
          </rPr>
          <t>[JLA Domestic Price]*[DA %]</t>
        </r>
      </text>
    </comment>
    <comment ref="AP1" authorId="0" shapeId="0">
      <text>
        <r>
          <rPr>
            <sz val="11"/>
            <rFont val="Calibri"/>
            <family val="2"/>
          </rPr>
          <t>[JLA Domestic Price]*[Royalty %]</t>
        </r>
      </text>
    </comment>
    <comment ref="AS1" authorId="0" shapeId="0">
      <text>
        <r>
          <rPr>
            <sz val="11"/>
            <rFont val="Calibri"/>
            <family val="2"/>
          </rPr>
          <t>[JLA Domestic Price]*[Warehouse Charge %]</t>
        </r>
      </text>
    </comment>
    <comment ref="AT1" authorId="0" shapeId="0">
      <text>
        <r>
          <rPr>
            <sz val="11"/>
            <rFont val="Calibri"/>
            <family val="2"/>
          </rPr>
          <t>[DA $]+[Royalty $]+[Other Load $]</t>
        </r>
      </text>
    </comment>
    <comment ref="AU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V1" authorId="0" shapeId="0">
      <text>
        <r>
          <rPr>
            <sz val="11"/>
            <rFont val="Calibri"/>
            <family val="2"/>
          </rPr>
          <t>([JLA POE Price]-[LDP Cost with Load $])/[JLA POE Price]</t>
        </r>
      </text>
    </comment>
    <comment ref="AY1" authorId="0" shapeId="0">
      <text>
        <r>
          <rPr>
            <sz val="11"/>
            <rFont val="Calibri"/>
            <family val="2"/>
          </rPr>
          <t>([Suggested Reatil Price]-[JLA Domestic Price])/[Suggested Reatil Price]</t>
        </r>
      </text>
    </comment>
    <comment ref="BB1" authorId="0" shapeId="0">
      <text>
        <r>
          <rPr>
            <sz val="11"/>
            <rFont val="Calibri"/>
            <family val="2"/>
          </rPr>
          <t>[LDP Cost with Load $]*[MOQ]</t>
        </r>
      </text>
    </comment>
    <comment ref="BC1" authorId="0" shapeId="0">
      <text>
        <r>
          <rPr>
            <sz val="11"/>
            <rFont val="Calibri"/>
            <family val="2"/>
          </rPr>
          <t>[JLA Domestic Price]*[MOQ]</t>
        </r>
      </text>
    </comment>
    <comment ref="BD1" authorId="0" shapeId="0">
      <text>
        <r>
          <rPr>
            <sz val="11"/>
            <rFont val="Calibri"/>
            <family val="2"/>
          </rPr>
          <t>[Suggested Retail price]*[MOQ]</t>
        </r>
      </text>
    </comment>
    <comment ref="BE1" authorId="0" shapeId="0">
      <text>
        <r>
          <rPr>
            <sz val="11"/>
            <rFont val="Calibri"/>
            <family val="2"/>
          </rPr>
          <t>[Master Carton L (cm)]*[Master Carton W (cm)]*[Master Carton H (cm)]/1000000/[Case Pack]*[Total Quantity]</t>
        </r>
      </text>
    </comment>
  </commentList>
</comments>
</file>

<file path=xl/sharedStrings.xml><?xml version="1.0" encoding="utf-8"?>
<sst xmlns="http://schemas.openxmlformats.org/spreadsheetml/2006/main" count="252" uniqueCount="132">
  <si>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</si>
  <si>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</si>
  <si>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</si>
  <si>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</si>
  <si>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</si>
  <si>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</si>
  <si>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</si>
  <si>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</si>
  <si>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</si>
  <si>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</si>
  <si>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</si>
  <si>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</si>
  <si>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</si>
  <si>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Customer Item#</t>
  </si>
  <si>
    <t>Additional Customer Item#</t>
  </si>
  <si>
    <t>Item No.</t>
  </si>
  <si>
    <t>UPC</t>
  </si>
  <si>
    <t>Unit of Measure</t>
  </si>
  <si>
    <t>UCCPM Price / FOB Cost $</t>
  </si>
  <si>
    <t>Package Type</t>
  </si>
  <si>
    <t>Packaging</t>
  </si>
  <si>
    <t>Master Carton L (cm)</t>
  </si>
  <si>
    <t>Master Carton W (cm)</t>
  </si>
  <si>
    <t>Master Carton H (cm)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</si>
  <si>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</si>
  <si>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</si>
  <si>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</si>
  <si>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</si>
  <si>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</si>
  <si>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</si>
  <si>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</si>
  <si>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</si>
  <si>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</si>
  <si>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</si>
  <si>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</si>
  <si>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</si>
  <si>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</si>
  <si>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</si>
  <si>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</si>
  <si>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</si>
  <si>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Royalty %</t>
  </si>
  <si>
    <t>Royalty $</t>
  </si>
  <si>
    <t>Other Load</t>
  </si>
  <si>
    <t>Other Load %</t>
  </si>
  <si>
    <t>Other Load $</t>
  </si>
  <si>
    <t>Total Load $</t>
  </si>
  <si>
    <t>LDP Cost with Load $</t>
  </si>
  <si>
    <t>JLA LDP MU%</t>
  </si>
  <si>
    <t>JLA POE Price</t>
  </si>
  <si>
    <t>Suggested Retail Price</t>
  </si>
  <si>
    <t>Retail Markup %</t>
  </si>
  <si>
    <t>Additional Customer Price</t>
  </si>
  <si>
    <t>MOQ</t>
  </si>
  <si>
    <t>Total Cost</t>
  </si>
  <si>
    <t>Total Sales</t>
  </si>
  <si>
    <t>Retailer Selling Price Total</t>
  </si>
  <si>
    <t>Master Carton CBM</t>
  </si>
  <si>
    <t>Master Carton Weight (kg)</t>
  </si>
  <si>
    <t>Remarks</t>
  </si>
  <si>
    <t>Port</t>
  </si>
  <si>
    <t>COO</t>
  </si>
  <si>
    <t>Vendor</t>
  </si>
  <si>
    <t>Martha Stewart</t>
  </si>
  <si>
    <t>Martha Stewart (Bath) 5%</t>
  </si>
  <si>
    <t>Shower Curtain</t>
  </si>
  <si>
    <t>Leafhaven</t>
  </si>
  <si>
    <t>100% Polyester Single SC</t>
    <phoneticPr fontId="2" type="noConversion"/>
  </si>
  <si>
    <t>Single SC</t>
  </si>
  <si>
    <t xml:space="preserve">Material/Quality: 100% polyester,jacquard    Weight:200 gsm </t>
    <phoneticPr fontId="2" type="noConversion"/>
  </si>
  <si>
    <t>100% polyester</t>
    <phoneticPr fontId="2" type="noConversion"/>
  </si>
  <si>
    <t>72x72"</t>
  </si>
  <si>
    <t>Taupe</t>
  </si>
  <si>
    <t>MT70-0933</t>
    <phoneticPr fontId="2" type="noConversion"/>
  </si>
  <si>
    <t>Piece</t>
  </si>
  <si>
    <t>Normal</t>
  </si>
  <si>
    <t>Header card + plastic hanger</t>
  </si>
  <si>
    <t>6303.92.2050</t>
  </si>
  <si>
    <t>[JULY POE] Delamore technique</t>
  </si>
  <si>
    <t>Yantian</t>
  </si>
  <si>
    <t>China</t>
  </si>
  <si>
    <t>SAJ</t>
  </si>
  <si>
    <t>Laura Ashley</t>
  </si>
  <si>
    <t>Laura Ashley 4%</t>
  </si>
  <si>
    <t xml:space="preserve">Walled Garden </t>
  </si>
  <si>
    <t>100% Polyester Single SC</t>
    <phoneticPr fontId="2" type="noConversion"/>
  </si>
  <si>
    <t>Material/Quality: 100% Polyester, 210gsm matte rib slub, printed</t>
  </si>
  <si>
    <t>100% polyester</t>
    <phoneticPr fontId="2" type="noConversion"/>
  </si>
  <si>
    <t>LA70-0589</t>
    <phoneticPr fontId="2" type="noConversion"/>
  </si>
  <si>
    <t>[AUG POE] Pak or China</t>
  </si>
  <si>
    <t>JR</t>
  </si>
  <si>
    <t>Country Meadow</t>
  </si>
  <si>
    <t>100% polyester</t>
    <phoneticPr fontId="2" type="noConversion"/>
  </si>
  <si>
    <t>Green</t>
  </si>
  <si>
    <t>LA70-0590</t>
  </si>
  <si>
    <t>N Natori</t>
  </si>
  <si>
    <t>N Natori 5%</t>
  </si>
  <si>
    <t>Blossom Bird</t>
  </si>
  <si>
    <t>Linen Mauve</t>
  </si>
  <si>
    <t>NN70-0457</t>
    <phoneticPr fontId="2" type="noConversion"/>
  </si>
  <si>
    <t>CHINOISERIE FLORAL 2</t>
  </si>
  <si>
    <t>100% Polyester Single SC</t>
    <phoneticPr fontId="2" type="noConversion"/>
  </si>
  <si>
    <t>100% polyester</t>
    <phoneticPr fontId="2" type="noConversion"/>
  </si>
  <si>
    <t>Multi</t>
  </si>
  <si>
    <t>NN70-0458</t>
  </si>
  <si>
    <t>Arborveil</t>
  </si>
  <si>
    <t xml:space="preserve">Material/Quality: Jacquard (Delamore Technique), 100% Polyester，200gsm </t>
  </si>
  <si>
    <t>Pale Sage</t>
  </si>
  <si>
    <t>MT70-0934</t>
    <phoneticPr fontId="2" type="noConversion"/>
  </si>
  <si>
    <t>[AUG POE] Delamore technique</t>
  </si>
  <si>
    <t>Woolrich</t>
  </si>
  <si>
    <t>Woolrich 5%</t>
  </si>
  <si>
    <t>Trista</t>
  </si>
  <si>
    <t>100% Polyester Single SC</t>
    <phoneticPr fontId="2" type="noConversion"/>
  </si>
  <si>
    <t xml:space="preserve">Material/Quality:        98% Polyester 2%Spandex.   Jacquard. Woven Waffle &amp; Crinkle                        Weight:160gsm </t>
    <phoneticPr fontId="2" type="noConversion"/>
  </si>
  <si>
    <t>98% Polyester 2%Spandex</t>
    <phoneticPr fontId="2" type="noConversion"/>
  </si>
  <si>
    <t>Neutral</t>
  </si>
  <si>
    <t>WR70-4128</t>
    <phoneticPr fontId="2" type="noConversion"/>
  </si>
  <si>
    <t>[AUG POE]</t>
  </si>
  <si>
    <t>Fernway</t>
  </si>
  <si>
    <t xml:space="preserve">Material/Quality: 100% Polyester, 210gsm matte rib slub with embroidery Weight: 210gsm </t>
  </si>
  <si>
    <t>MT70-0935</t>
    <phoneticPr fontId="2" type="noConversion"/>
  </si>
  <si>
    <t>Mataki</t>
  </si>
  <si>
    <t xml:space="preserve">Material/Quality: Jacquard, 100% Polyester Weight: 170gsm  </t>
  </si>
  <si>
    <t>70x72"</t>
  </si>
  <si>
    <t>NN70-0459</t>
    <phoneticPr fontId="2" type="noConversion"/>
  </si>
  <si>
    <t>SXBA</t>
  </si>
  <si>
    <t>Renga - Woven Jaq</t>
  </si>
  <si>
    <t>Material/Quality: Jacquard, 100% Polyester, 175gsm</t>
  </si>
  <si>
    <t>100% polyester</t>
  </si>
  <si>
    <t>White on White</t>
  </si>
  <si>
    <t>NN70-0460</t>
  </si>
  <si>
    <t>Kingmax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</si>
</sst>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76" formatCode="&quot;$&quot;#,##0.00"/>
    <numFmt numFmtId="177" formatCode="0.0"/>
    <numFmt numFmtId="178" formatCode="0.000"/>
    <numFmt numFmtId="179" formatCode="\$#,##0.00;\-\$#,##0.00"/>
    <numFmt numFmtId="180" formatCode="0_);[Red]\(0\)"/>
    <numFmt numFmtId="181" formatCode="0.0000"/>
    <numFmt numFmtId="182" formatCode="&quot;$&quot;#,##0"/>
    <numFmt numFmtId="183" formatCode="0.0%"/>
    <numFmt numFmtId="184" formatCode="_(* #,##0_);_(* \(#,##0\);_(* &quot;-&quot;??_);_(@_)"/>
  </numFmts>
  <fonts count="13" x14ac:knownFonts="1">
    <font>
      <sz val="11"/>
      <name val="Calibri"/>
      <family val="2"/>
    </font>
    <font>
      <sz val="11"/>
      <name val="Calibri"/>
      <family val="2"/>
    </font>
    <font>
      <sz val="9"/>
      <name val="宋体"/>
      <family val="3"/>
      <charset val="134"/>
    </font>
    <font>
      <sz val="11"/>
      <color rgb="FFFF0000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1"/>
      <color rgb="FFFF000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85961485641044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" fillId="0" borderId="0"/>
    <xf numFmtId="0" fontId="6" fillId="0" borderId="0"/>
    <xf numFmtId="9" fontId="1" fillId="0" borderId="0"/>
  </cellStyleXfs>
  <cellXfs count="73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1" fillId="0" borderId="0" xfId="1" applyAlignment="1">
      <alignment wrapText="1"/>
    </xf>
    <xf numFmtId="10" fontId="0" fillId="0" borderId="0" xfId="0" applyNumberFormat="1" applyAlignment="1">
      <alignment wrapText="1"/>
    </xf>
    <xf numFmtId="176" fontId="0" fillId="0" borderId="0" xfId="0" applyNumberFormat="1" applyAlignment="1">
      <alignment wrapText="1"/>
    </xf>
    <xf numFmtId="176" fontId="0" fillId="0" borderId="2" xfId="0" applyNumberFormat="1" applyBorder="1" applyAlignment="1">
      <alignment wrapText="1"/>
    </xf>
    <xf numFmtId="0" fontId="4" fillId="0" borderId="2" xfId="0" applyFont="1" applyBorder="1" applyAlignment="1">
      <alignment horizontal="center" wrapText="1"/>
    </xf>
    <xf numFmtId="0" fontId="4" fillId="3" borderId="2" xfId="0" applyFont="1" applyFill="1" applyBorder="1" applyAlignment="1">
      <alignment horizontal="center" wrapText="1"/>
    </xf>
    <xf numFmtId="0" fontId="5" fillId="3" borderId="2" xfId="0" applyFont="1" applyFill="1" applyBorder="1" applyAlignment="1">
      <alignment horizontal="center" wrapText="1"/>
    </xf>
    <xf numFmtId="0" fontId="5" fillId="4" borderId="2" xfId="0" applyFont="1" applyFill="1" applyBorder="1" applyAlignment="1">
      <alignment horizontal="center" wrapText="1"/>
    </xf>
    <xf numFmtId="0" fontId="4" fillId="4" borderId="2" xfId="0" applyFont="1" applyFill="1" applyBorder="1" applyAlignment="1">
      <alignment horizontal="center" wrapText="1"/>
    </xf>
    <xf numFmtId="0" fontId="4" fillId="4" borderId="2" xfId="1" applyFont="1" applyFill="1" applyBorder="1" applyAlignment="1">
      <alignment horizontal="center" wrapText="1"/>
    </xf>
    <xf numFmtId="176" fontId="4" fillId="5" borderId="1" xfId="0" applyNumberFormat="1" applyFont="1" applyFill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177" fontId="4" fillId="0" borderId="2" xfId="0" applyNumberFormat="1" applyFont="1" applyBorder="1" applyAlignment="1">
      <alignment horizontal="center" wrapText="1"/>
    </xf>
    <xf numFmtId="2" fontId="4" fillId="0" borderId="2" xfId="0" applyNumberFormat="1" applyFont="1" applyBorder="1" applyAlignment="1">
      <alignment horizontal="center" wrapText="1"/>
    </xf>
    <xf numFmtId="1" fontId="4" fillId="0" borderId="2" xfId="0" applyNumberFormat="1" applyFont="1" applyBorder="1" applyAlignment="1">
      <alignment horizontal="center" wrapText="1"/>
    </xf>
    <xf numFmtId="178" fontId="7" fillId="0" borderId="2" xfId="2" applyNumberFormat="1" applyFont="1" applyBorder="1" applyAlignment="1">
      <alignment wrapText="1"/>
    </xf>
    <xf numFmtId="2" fontId="8" fillId="0" borderId="2" xfId="2" applyNumberFormat="1" applyFont="1" applyBorder="1" applyAlignment="1">
      <alignment wrapText="1"/>
    </xf>
    <xf numFmtId="1" fontId="7" fillId="0" borderId="2" xfId="2" applyNumberFormat="1" applyFont="1" applyBorder="1" applyAlignment="1">
      <alignment wrapText="1"/>
    </xf>
    <xf numFmtId="176" fontId="7" fillId="0" borderId="2" xfId="2" applyNumberFormat="1" applyFont="1" applyBorder="1" applyAlignment="1">
      <alignment wrapText="1"/>
    </xf>
    <xf numFmtId="10" fontId="4" fillId="0" borderId="2" xfId="0" applyNumberFormat="1" applyFont="1" applyBorder="1" applyAlignment="1">
      <alignment horizontal="center" wrapText="1"/>
    </xf>
    <xf numFmtId="176" fontId="7" fillId="4" borderId="2" xfId="2" applyNumberFormat="1" applyFont="1" applyFill="1" applyBorder="1" applyAlignment="1">
      <alignment wrapText="1"/>
    </xf>
    <xf numFmtId="176" fontId="8" fillId="0" borderId="2" xfId="2" applyNumberFormat="1" applyFont="1" applyBorder="1" applyAlignment="1">
      <alignment wrapText="1"/>
    </xf>
    <xf numFmtId="176" fontId="7" fillId="2" borderId="2" xfId="2" applyNumberFormat="1" applyFont="1" applyFill="1" applyBorder="1" applyAlignment="1">
      <alignment wrapText="1"/>
    </xf>
    <xf numFmtId="10" fontId="7" fillId="2" borderId="2" xfId="2" applyNumberFormat="1" applyFont="1" applyFill="1" applyBorder="1" applyAlignment="1">
      <alignment wrapText="1"/>
    </xf>
    <xf numFmtId="176" fontId="8" fillId="6" borderId="2" xfId="2" applyNumberFormat="1" applyFont="1" applyFill="1" applyBorder="1" applyAlignment="1">
      <alignment wrapText="1"/>
    </xf>
    <xf numFmtId="176" fontId="4" fillId="2" borderId="2" xfId="0" applyNumberFormat="1" applyFont="1" applyFill="1" applyBorder="1" applyAlignment="1">
      <alignment horizontal="center" wrapText="1"/>
    </xf>
    <xf numFmtId="176" fontId="8" fillId="2" borderId="1" xfId="2" applyNumberFormat="1" applyFont="1" applyFill="1" applyBorder="1" applyAlignment="1">
      <alignment wrapText="1"/>
    </xf>
    <xf numFmtId="2" fontId="7" fillId="0" borderId="2" xfId="2" applyNumberFormat="1" applyFont="1" applyBorder="1" applyAlignment="1">
      <alignment wrapText="1"/>
    </xf>
    <xf numFmtId="0" fontId="4" fillId="0" borderId="2" xfId="0" applyFont="1" applyBorder="1" applyAlignment="1">
      <alignment wrapText="1"/>
    </xf>
    <xf numFmtId="0" fontId="4" fillId="0" borderId="0" xfId="0" applyFont="1" applyAlignment="1">
      <alignment wrapText="1"/>
    </xf>
    <xf numFmtId="0" fontId="0" fillId="0" borderId="2" xfId="0" applyBorder="1"/>
    <xf numFmtId="0" fontId="6" fillId="0" borderId="2" xfId="0" applyFont="1" applyBorder="1" applyAlignment="1">
      <alignment horizontal="center" wrapText="1"/>
    </xf>
    <xf numFmtId="0" fontId="0" fillId="0" borderId="2" xfId="0" applyBorder="1" applyAlignment="1">
      <alignment wrapText="1"/>
    </xf>
    <xf numFmtId="0" fontId="0" fillId="0" borderId="2" xfId="0" applyBorder="1" applyAlignment="1"/>
    <xf numFmtId="0" fontId="0" fillId="0" borderId="2" xfId="0" applyBorder="1" applyAlignment="1">
      <alignment horizontal="left" vertical="center"/>
    </xf>
    <xf numFmtId="0" fontId="6" fillId="4" borderId="2" xfId="0" applyFont="1" applyFill="1" applyBorder="1" applyAlignment="1">
      <alignment horizontal="left" wrapText="1"/>
    </xf>
    <xf numFmtId="0" fontId="1" fillId="0" borderId="2" xfId="1" applyBorder="1" applyAlignment="1">
      <alignment wrapText="1"/>
    </xf>
    <xf numFmtId="0" fontId="1" fillId="4" borderId="2" xfId="0" applyFont="1" applyFill="1" applyBorder="1" applyAlignment="1">
      <alignment vertical="center"/>
    </xf>
    <xf numFmtId="179" fontId="9" fillId="4" borderId="2" xfId="0" applyNumberFormat="1" applyFont="1" applyFill="1" applyBorder="1" applyAlignment="1">
      <alignment horizontal="center" wrapText="1"/>
    </xf>
    <xf numFmtId="180" fontId="6" fillId="7" borderId="2" xfId="0" applyNumberFormat="1" applyFont="1" applyFill="1" applyBorder="1" applyAlignment="1">
      <alignment horizontal="center" wrapText="1"/>
    </xf>
    <xf numFmtId="2" fontId="0" fillId="0" borderId="2" xfId="0" applyNumberFormat="1" applyBorder="1" applyAlignment="1">
      <alignment wrapText="1"/>
    </xf>
    <xf numFmtId="1" fontId="6" fillId="0" borderId="2" xfId="0" applyNumberFormat="1" applyFont="1" applyBorder="1" applyAlignment="1">
      <alignment horizontal="center" wrapText="1"/>
    </xf>
    <xf numFmtId="181" fontId="6" fillId="0" borderId="2" xfId="0" applyNumberFormat="1" applyFont="1" applyBorder="1" applyAlignment="1">
      <alignment horizontal="center" wrapText="1"/>
    </xf>
    <xf numFmtId="1" fontId="0" fillId="8" borderId="2" xfId="0" applyNumberFormat="1" applyFill="1" applyBorder="1"/>
    <xf numFmtId="182" fontId="6" fillId="0" borderId="2" xfId="0" applyNumberFormat="1" applyFont="1" applyBorder="1" applyAlignment="1">
      <alignment horizontal="center" wrapText="1"/>
    </xf>
    <xf numFmtId="176" fontId="6" fillId="0" borderId="2" xfId="0" applyNumberFormat="1" applyFont="1" applyBorder="1" applyAlignment="1">
      <alignment horizontal="center" wrapText="1"/>
    </xf>
    <xf numFmtId="0" fontId="6" fillId="0" borderId="2" xfId="0" applyFont="1" applyBorder="1" applyAlignment="1">
      <alignment horizontal="center"/>
    </xf>
    <xf numFmtId="183" fontId="10" fillId="0" borderId="2" xfId="0" applyNumberFormat="1" applyFont="1" applyBorder="1" applyAlignment="1">
      <alignment horizontal="center" wrapText="1"/>
    </xf>
    <xf numFmtId="176" fontId="0" fillId="8" borderId="2" xfId="0" applyNumberFormat="1" applyFill="1" applyBorder="1"/>
    <xf numFmtId="9" fontId="1" fillId="0" borderId="2" xfId="0" applyNumberFormat="1" applyFont="1" applyBorder="1" applyAlignment="1">
      <alignment horizontal="center"/>
    </xf>
    <xf numFmtId="10" fontId="0" fillId="8" borderId="2" xfId="3" applyNumberFormat="1" applyFont="1" applyFill="1" applyBorder="1"/>
    <xf numFmtId="176" fontId="8" fillId="4" borderId="2" xfId="0" applyNumberFormat="1" applyFont="1" applyFill="1" applyBorder="1" applyAlignment="1">
      <alignment horizontal="center" wrapText="1"/>
    </xf>
    <xf numFmtId="2" fontId="6" fillId="7" borderId="2" xfId="0" applyNumberFormat="1" applyFont="1" applyFill="1" applyBorder="1" applyAlignment="1">
      <alignment horizontal="center" wrapText="1"/>
    </xf>
    <xf numFmtId="0" fontId="6" fillId="7" borderId="2" xfId="0" applyFont="1" applyFill="1" applyBorder="1" applyAlignment="1">
      <alignment horizontal="center" wrapText="1"/>
    </xf>
    <xf numFmtId="0" fontId="1" fillId="4" borderId="2" xfId="0" applyFont="1" applyFill="1" applyBorder="1" applyAlignment="1">
      <alignment wrapText="1"/>
    </xf>
    <xf numFmtId="180" fontId="1" fillId="9" borderId="2" xfId="0" applyNumberFormat="1" applyFont="1" applyFill="1" applyBorder="1" applyAlignment="1">
      <alignment horizontal="center"/>
    </xf>
    <xf numFmtId="184" fontId="6" fillId="0" borderId="2" xfId="0" applyNumberFormat="1" applyFont="1" applyBorder="1" applyAlignment="1">
      <alignment horizontal="center" wrapText="1"/>
    </xf>
    <xf numFmtId="0" fontId="11" fillId="0" borderId="2" xfId="0" applyFont="1" applyBorder="1" applyAlignment="1">
      <alignment horizontal="center" wrapText="1"/>
    </xf>
    <xf numFmtId="0" fontId="1" fillId="0" borderId="2" xfId="0" applyFont="1" applyFill="1" applyBorder="1" applyAlignment="1">
      <alignment vertical="center" wrapText="1"/>
    </xf>
    <xf numFmtId="0" fontId="8" fillId="4" borderId="2" xfId="0" applyFont="1" applyFill="1" applyBorder="1" applyAlignment="1">
      <alignment horizontal="center" wrapText="1"/>
    </xf>
    <xf numFmtId="0" fontId="0" fillId="0" borderId="2" xfId="0" applyBorder="1" applyAlignment="1">
      <alignment horizontal="left"/>
    </xf>
    <xf numFmtId="0" fontId="6" fillId="7" borderId="2" xfId="0" applyFont="1" applyFill="1" applyBorder="1" applyAlignment="1">
      <alignment horizontal="left" wrapText="1"/>
    </xf>
    <xf numFmtId="0" fontId="6" fillId="0" borderId="2" xfId="0" applyFont="1" applyFill="1" applyBorder="1"/>
    <xf numFmtId="9" fontId="3" fillId="0" borderId="2" xfId="0" applyNumberFormat="1" applyFont="1" applyBorder="1" applyAlignment="1">
      <alignment horizontal="center"/>
    </xf>
    <xf numFmtId="0" fontId="12" fillId="0" borderId="2" xfId="0" applyFont="1" applyBorder="1" applyAlignment="1">
      <alignment horizontal="center" wrapText="1"/>
    </xf>
    <xf numFmtId="1" fontId="6" fillId="7" borderId="2" xfId="0" applyNumberFormat="1" applyFont="1" applyFill="1" applyBorder="1" applyAlignment="1">
      <alignment horizontal="center" wrapText="1"/>
    </xf>
    <xf numFmtId="177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78" fontId="0" fillId="0" borderId="0" xfId="0" applyNumberFormat="1" applyAlignment="1">
      <alignment wrapText="1"/>
    </xf>
  </cellXfs>
  <cellStyles count="4">
    <cellStyle name="Normal 2" xfId="1"/>
    <cellStyle name="Normal 2 18 2" xfId="2"/>
    <cellStyle name="Percent 2" xfId="3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130061</xdr:colOff>
      <xdr:row>7</xdr:row>
      <xdr:rowOff>22951</xdr:rowOff>
    </xdr:from>
    <xdr:ext cx="1247048" cy="1025181"/>
    <xdr:pic>
      <xdr:nvPicPr>
        <xdr:cNvPr id="2" name="Image 21" descr="Picture">
          <a:extLst>
            <a:ext uri="{FF2B5EF4-FFF2-40B4-BE49-F238E27FC236}">
              <a16:creationId xmlns="" xmlns:a16="http://schemas.microsoft.com/office/drawing/2014/main" id="{00000000-0008-0000-0100-000016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06336" y="8119201"/>
          <a:ext cx="1247048" cy="1025181"/>
        </a:xfrm>
        <a:prstGeom prst="rect">
          <a:avLst/>
        </a:prstGeom>
        <a:ln>
          <a:prstDash val="solid"/>
        </a:ln>
      </xdr:spPr>
    </xdr:pic>
    <xdr:clientData/>
  </xdr:oneCellAnchor>
  <xdr:oneCellAnchor>
    <xdr:from>
      <xdr:col>1</xdr:col>
      <xdr:colOff>168314</xdr:colOff>
      <xdr:row>9</xdr:row>
      <xdr:rowOff>145361</xdr:rowOff>
    </xdr:from>
    <xdr:ext cx="1238250" cy="762000"/>
    <xdr:pic>
      <xdr:nvPicPr>
        <xdr:cNvPr id="3" name="Image 23" descr="Picture">
          <a:extLst>
            <a:ext uri="{FF2B5EF4-FFF2-40B4-BE49-F238E27FC236}">
              <a16:creationId xmlns="" xmlns:a16="http://schemas.microsoft.com/office/drawing/2014/main" id="{00000000-0008-0000-0100-000018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44589" y="10527611"/>
          <a:ext cx="1238250" cy="762000"/>
        </a:xfrm>
        <a:prstGeom prst="rect">
          <a:avLst/>
        </a:prstGeom>
        <a:ln>
          <a:prstDash val="solid"/>
        </a:ln>
      </xdr:spPr>
    </xdr:pic>
    <xdr:clientData/>
  </xdr:oneCellAnchor>
  <xdr:twoCellAnchor editAs="oneCell">
    <xdr:from>
      <xdr:col>1</xdr:col>
      <xdr:colOff>237324</xdr:colOff>
      <xdr:row>1</xdr:row>
      <xdr:rowOff>64141</xdr:rowOff>
    </xdr:from>
    <xdr:to>
      <xdr:col>1</xdr:col>
      <xdr:colOff>1285456</xdr:colOff>
      <xdr:row>1</xdr:row>
      <xdr:rowOff>1038778</xdr:rowOff>
    </xdr:to>
    <xdr:pic>
      <xdr:nvPicPr>
        <xdr:cNvPr id="4" name="Picture 1">
          <a:extLst>
            <a:ext uri="{FF2B5EF4-FFF2-40B4-BE49-F238E27FC236}">
              <a16:creationId xmlns="" xmlns:a16="http://schemas.microsoft.com/office/drawing/2014/main" id="{6A98F53E-2E90-4F79-863C-7A11487A9E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13599" y="1302391"/>
          <a:ext cx="1048132" cy="974637"/>
        </a:xfrm>
        <a:prstGeom prst="rect">
          <a:avLst/>
        </a:prstGeom>
      </xdr:spPr>
    </xdr:pic>
    <xdr:clientData/>
  </xdr:twoCellAnchor>
  <xdr:twoCellAnchor editAs="oneCell">
    <xdr:from>
      <xdr:col>1</xdr:col>
      <xdr:colOff>269394</xdr:colOff>
      <xdr:row>2</xdr:row>
      <xdr:rowOff>96212</xdr:rowOff>
    </xdr:from>
    <xdr:to>
      <xdr:col>1</xdr:col>
      <xdr:colOff>1302225</xdr:colOff>
      <xdr:row>2</xdr:row>
      <xdr:rowOff>1057999</xdr:rowOff>
    </xdr:to>
    <xdr:pic>
      <xdr:nvPicPr>
        <xdr:cNvPr id="5" name="Picture 4">
          <a:extLst>
            <a:ext uri="{FF2B5EF4-FFF2-40B4-BE49-F238E27FC236}">
              <a16:creationId xmlns="" xmlns:a16="http://schemas.microsoft.com/office/drawing/2014/main" id="{DB6CFABC-08E1-40D6-9F68-9B93EFDC32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45669" y="2477462"/>
          <a:ext cx="1032831" cy="961787"/>
        </a:xfrm>
        <a:prstGeom prst="rect">
          <a:avLst/>
        </a:prstGeom>
      </xdr:spPr>
    </xdr:pic>
    <xdr:clientData/>
  </xdr:twoCellAnchor>
  <xdr:twoCellAnchor editAs="oneCell">
    <xdr:from>
      <xdr:col>1</xdr:col>
      <xdr:colOff>269393</xdr:colOff>
      <xdr:row>3</xdr:row>
      <xdr:rowOff>102626</xdr:rowOff>
    </xdr:from>
    <xdr:to>
      <xdr:col>1</xdr:col>
      <xdr:colOff>1355909</xdr:colOff>
      <xdr:row>3</xdr:row>
      <xdr:rowOff>1114406</xdr:rowOff>
    </xdr:to>
    <xdr:pic>
      <xdr:nvPicPr>
        <xdr:cNvPr id="6" name="Picture 5" descr="A shower curtain with a floral pattern&#10;&#10;Description automatically generated">
          <a:extLst>
            <a:ext uri="{FF2B5EF4-FFF2-40B4-BE49-F238E27FC236}">
              <a16:creationId xmlns="" xmlns:a16="http://schemas.microsoft.com/office/drawing/2014/main" id="{7BA458E5-5FBC-464C-A5D3-27A765C8B8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45668" y="3626876"/>
          <a:ext cx="1086516" cy="1011780"/>
        </a:xfrm>
        <a:prstGeom prst="rect">
          <a:avLst/>
        </a:prstGeom>
      </xdr:spPr>
    </xdr:pic>
    <xdr:clientData/>
  </xdr:twoCellAnchor>
  <xdr:twoCellAnchor editAs="oneCell">
    <xdr:from>
      <xdr:col>1</xdr:col>
      <xdr:colOff>327121</xdr:colOff>
      <xdr:row>4</xdr:row>
      <xdr:rowOff>57727</xdr:rowOff>
    </xdr:from>
    <xdr:to>
      <xdr:col>1</xdr:col>
      <xdr:colOff>1413504</xdr:colOff>
      <xdr:row>4</xdr:row>
      <xdr:rowOff>1069383</xdr:rowOff>
    </xdr:to>
    <xdr:pic>
      <xdr:nvPicPr>
        <xdr:cNvPr id="7" name="Mistletoe_12_SC_Map.png">
          <a:extLst>
            <a:ext uri="{FF2B5EF4-FFF2-40B4-BE49-F238E27FC236}">
              <a16:creationId xmlns="" xmlns:a16="http://schemas.microsoft.com/office/drawing/2014/main" id="{9D1B15A4-E17A-4EF0-8DD0-A74532B85B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03396" y="4724977"/>
          <a:ext cx="1086383" cy="1011656"/>
        </a:xfrm>
        <a:prstGeom prst="rect">
          <a:avLst/>
        </a:prstGeom>
        <a:ln w="12700">
          <a:miter lim="400000"/>
        </a:ln>
      </xdr:spPr>
    </xdr:pic>
    <xdr:clientData/>
  </xdr:twoCellAnchor>
  <xdr:twoCellAnchor editAs="oneCell">
    <xdr:from>
      <xdr:col>1</xdr:col>
      <xdr:colOff>327122</xdr:colOff>
      <xdr:row>5</xdr:row>
      <xdr:rowOff>64141</xdr:rowOff>
    </xdr:from>
    <xdr:to>
      <xdr:col>1</xdr:col>
      <xdr:colOff>1428808</xdr:colOff>
      <xdr:row>5</xdr:row>
      <xdr:rowOff>1043418</xdr:rowOff>
    </xdr:to>
    <xdr:pic>
      <xdr:nvPicPr>
        <xdr:cNvPr id="8" name="图片 3">
          <a:extLst>
            <a:ext uri="{FF2B5EF4-FFF2-40B4-BE49-F238E27FC236}">
              <a16:creationId xmlns="" xmlns:a16="http://schemas.microsoft.com/office/drawing/2014/main" id="{1B03AFD3-6735-492A-A57F-922A0C13968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1003397" y="5874391"/>
          <a:ext cx="1101686" cy="979277"/>
        </a:xfrm>
        <a:prstGeom prst="rect">
          <a:avLst/>
        </a:prstGeom>
      </xdr:spPr>
    </xdr:pic>
    <xdr:clientData/>
  </xdr:twoCellAnchor>
  <xdr:twoCellAnchor editAs="oneCell">
    <xdr:from>
      <xdr:col>1</xdr:col>
      <xdr:colOff>243737</xdr:colOff>
      <xdr:row>6</xdr:row>
      <xdr:rowOff>160353</xdr:rowOff>
    </xdr:from>
    <xdr:to>
      <xdr:col>1</xdr:col>
      <xdr:colOff>1261267</xdr:colOff>
      <xdr:row>6</xdr:row>
      <xdr:rowOff>1106506</xdr:rowOff>
    </xdr:to>
    <xdr:pic>
      <xdr:nvPicPr>
        <xdr:cNvPr id="9" name="Picture 8">
          <a:extLst>
            <a:ext uri="{FF2B5EF4-FFF2-40B4-BE49-F238E27FC236}">
              <a16:creationId xmlns="" xmlns:a16="http://schemas.microsoft.com/office/drawing/2014/main" id="{D0670414-10AF-46F9-AAC3-591C7C3B32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20012" y="7113603"/>
          <a:ext cx="1017530" cy="946153"/>
        </a:xfrm>
        <a:prstGeom prst="rect">
          <a:avLst/>
        </a:prstGeom>
      </xdr:spPr>
    </xdr:pic>
    <xdr:clientData/>
  </xdr:twoCellAnchor>
  <xdr:twoCellAnchor editAs="oneCell">
    <xdr:from>
      <xdr:col>1</xdr:col>
      <xdr:colOff>320707</xdr:colOff>
      <xdr:row>8</xdr:row>
      <xdr:rowOff>147525</xdr:rowOff>
    </xdr:from>
    <xdr:to>
      <xdr:col>1</xdr:col>
      <xdr:colOff>1254080</xdr:colOff>
      <xdr:row>8</xdr:row>
      <xdr:rowOff>1016696</xdr:rowOff>
    </xdr:to>
    <xdr:pic>
      <xdr:nvPicPr>
        <xdr:cNvPr id="10" name="Picture 10">
          <a:extLst>
            <a:ext uri="{FF2B5EF4-FFF2-40B4-BE49-F238E27FC236}">
              <a16:creationId xmlns="" xmlns:a16="http://schemas.microsoft.com/office/drawing/2014/main" id="{CA5ED104-7CF7-4A4D-B5F0-CF146A86E0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96982" y="9386775"/>
          <a:ext cx="933373" cy="869171"/>
        </a:xfrm>
        <a:prstGeom prst="rect">
          <a:avLst/>
        </a:prstGeom>
      </xdr:spPr>
    </xdr:pic>
    <xdr:clientData/>
  </xdr:twoCellAnchor>
  <xdr:twoCellAnchor editAs="oneCell">
    <xdr:from>
      <xdr:col>1</xdr:col>
      <xdr:colOff>198838</xdr:colOff>
      <xdr:row>10</xdr:row>
      <xdr:rowOff>102626</xdr:rowOff>
    </xdr:from>
    <xdr:to>
      <xdr:col>1</xdr:col>
      <xdr:colOff>1184727</xdr:colOff>
      <xdr:row>10</xdr:row>
      <xdr:rowOff>1020700</xdr:rowOff>
    </xdr:to>
    <xdr:pic>
      <xdr:nvPicPr>
        <xdr:cNvPr id="11" name="Mistletoe_12_SC_Map.png">
          <a:extLst>
            <a:ext uri="{FF2B5EF4-FFF2-40B4-BE49-F238E27FC236}">
              <a16:creationId xmlns="" xmlns:a16="http://schemas.microsoft.com/office/drawing/2014/main" id="{79EA8320-0286-4A02-AD56-0E41268853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screen">
          <a:duotone>
            <a:schemeClr val="bg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75113" y="11627876"/>
          <a:ext cx="985889" cy="918074"/>
        </a:xfrm>
        <a:prstGeom prst="rect">
          <a:avLst/>
        </a:prstGeom>
        <a:ln w="12700">
          <a:miter lim="400000"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J11"/>
  <sheetViews>
    <sheetView tabSelected="1" topLeftCell="AI7" zoomScale="99" zoomScaleNormal="99" workbookViewId="0">
      <selection activeCell="BE12" sqref="BE12"/>
    </sheetView>
  </sheetViews>
  <sheetFormatPr defaultColWidth="9.140625" defaultRowHeight="15" x14ac:dyDescent="0.25"/>
  <cols>
    <col min="1" max="1" width="10.140625" style="1" customWidth="1"/>
    <col min="2" max="2" width="30.28515625" style="2" customWidth="1"/>
    <col min="3" max="3" width="24.42578125" style="2" customWidth="1"/>
    <col min="4" max="4" width="15.140625" style="2" customWidth="1"/>
    <col min="5" max="5" width="16.5703125" style="2" customWidth="1"/>
    <col min="6" max="6" width="11.28515625" style="2" customWidth="1"/>
    <col min="7" max="7" width="10" style="2" customWidth="1"/>
    <col min="8" max="8" width="10.42578125" style="2" customWidth="1"/>
    <col min="9" max="9" width="17" style="2" customWidth="1"/>
    <col min="10" max="10" width="19.140625" style="2" customWidth="1"/>
    <col min="11" max="11" width="17.5703125" style="3" customWidth="1"/>
    <col min="12" max="12" width="10.7109375" style="2" customWidth="1"/>
    <col min="13" max="14" width="6.140625" style="2" customWidth="1"/>
    <col min="15" max="15" width="8.5703125" style="2" customWidth="1"/>
    <col min="16" max="16" width="13.7109375" style="2" customWidth="1"/>
    <col min="17" max="18" width="8.85546875" style="2" customWidth="1"/>
    <col min="19" max="19" width="8.5703125" style="5" customWidth="1"/>
    <col min="20" max="21" width="9.42578125" style="2" customWidth="1"/>
    <col min="22" max="22" width="8.140625" style="69" customWidth="1"/>
    <col min="23" max="23" width="8.7109375" style="69" customWidth="1"/>
    <col min="24" max="24" width="8.5703125" style="69" customWidth="1"/>
    <col min="25" max="25" width="8.140625" style="69" customWidth="1"/>
    <col min="26" max="26" width="8.7109375" style="69" customWidth="1"/>
    <col min="27" max="27" width="7.140625" style="69" customWidth="1"/>
    <col min="28" max="28" width="9" style="70" customWidth="1"/>
    <col min="29" max="29" width="6.28515625" style="71" customWidth="1"/>
    <col min="30" max="30" width="10" style="72" customWidth="1"/>
    <col min="31" max="31" width="10" style="70" customWidth="1"/>
    <col min="32" max="32" width="9.85546875" style="71" customWidth="1"/>
    <col min="33" max="33" width="11.5703125" style="2" customWidth="1"/>
    <col min="34" max="34" width="8.85546875" style="5" customWidth="1"/>
    <col min="35" max="35" width="14" style="2" customWidth="1"/>
    <col min="36" max="36" width="8.42578125" style="4" customWidth="1"/>
    <col min="37" max="37" width="9" style="5" customWidth="1"/>
    <col min="38" max="38" width="8.42578125" style="5" customWidth="1"/>
    <col min="39" max="39" width="7.85546875" style="4" customWidth="1"/>
    <col min="40" max="40" width="10.5703125" style="5" customWidth="1"/>
    <col min="41" max="41" width="8.140625" style="4" customWidth="1"/>
    <col min="42" max="43" width="9.28515625" style="5" customWidth="1"/>
    <col min="44" max="44" width="11.5703125" style="4" customWidth="1"/>
    <col min="45" max="45" width="10.85546875" style="5" customWidth="1"/>
    <col min="46" max="46" width="7.85546875" style="5" customWidth="1"/>
    <col min="47" max="47" width="9.5703125" style="5" customWidth="1"/>
    <col min="48" max="48" width="7.7109375" style="5" customWidth="1"/>
    <col min="49" max="49" width="12.140625" style="5" customWidth="1"/>
    <col min="50" max="51" width="9.140625" style="2" customWidth="1"/>
    <col min="52" max="52" width="10.140625" style="5" customWidth="1"/>
    <col min="53" max="53" width="9.140625" style="2" customWidth="1"/>
    <col min="54" max="55" width="9.140625" style="5" customWidth="1"/>
    <col min="56" max="56" width="11.85546875" style="5" customWidth="1"/>
    <col min="57" max="57" width="9.140625" style="2" customWidth="1"/>
    <col min="58" max="16384" width="9.140625" style="2"/>
  </cols>
  <sheetData>
    <row r="1" spans="1:62" ht="68.099999999999994" customHeight="1" x14ac:dyDescent="0.25">
      <c r="A1" s="7" t="s">
        <v>0</v>
      </c>
      <c r="B1" s="7" t="s">
        <v>1</v>
      </c>
      <c r="C1" s="8" t="s">
        <v>2</v>
      </c>
      <c r="D1" s="9" t="s">
        <v>3</v>
      </c>
      <c r="E1" s="9" t="s">
        <v>4</v>
      </c>
      <c r="F1" s="10" t="s">
        <v>5</v>
      </c>
      <c r="G1" s="8" t="s">
        <v>6</v>
      </c>
      <c r="H1" s="11" t="s">
        <v>7</v>
      </c>
      <c r="I1" s="12" t="s">
        <v>8</v>
      </c>
      <c r="J1" s="11" t="s">
        <v>9</v>
      </c>
      <c r="K1" s="12" t="s">
        <v>10</v>
      </c>
      <c r="L1" s="11" t="s">
        <v>11</v>
      </c>
      <c r="M1" s="11" t="s">
        <v>12</v>
      </c>
      <c r="N1" s="8" t="s">
        <v>13</v>
      </c>
      <c r="O1" s="8" t="s">
        <v>14</v>
      </c>
      <c r="P1" s="8" t="s">
        <v>15</v>
      </c>
      <c r="Q1" s="8" t="s">
        <v>16</v>
      </c>
      <c r="R1" s="12" t="s">
        <v>17</v>
      </c>
      <c r="S1" s="13" t="s">
        <v>18</v>
      </c>
      <c r="T1" s="14" t="s">
        <v>19</v>
      </c>
      <c r="U1" s="7" t="s">
        <v>20</v>
      </c>
      <c r="V1" s="15" t="s">
        <v>21</v>
      </c>
      <c r="W1" s="15" t="s">
        <v>22</v>
      </c>
      <c r="X1" s="15" t="s">
        <v>23</v>
      </c>
      <c r="Y1" s="15" t="s">
        <v>24</v>
      </c>
      <c r="Z1" s="15" t="s">
        <v>25</v>
      </c>
      <c r="AA1" s="15" t="s">
        <v>26</v>
      </c>
      <c r="AB1" s="16" t="s">
        <v>27</v>
      </c>
      <c r="AC1" s="17" t="s">
        <v>28</v>
      </c>
      <c r="AD1" s="18" t="s">
        <v>29</v>
      </c>
      <c r="AE1" s="19" t="s">
        <v>30</v>
      </c>
      <c r="AF1" s="20" t="s">
        <v>31</v>
      </c>
      <c r="AG1" s="7" t="s">
        <v>32</v>
      </c>
      <c r="AH1" s="21" t="s">
        <v>33</v>
      </c>
      <c r="AI1" s="7" t="s">
        <v>34</v>
      </c>
      <c r="AJ1" s="22" t="s">
        <v>35</v>
      </c>
      <c r="AK1" s="23" t="s">
        <v>36</v>
      </c>
      <c r="AL1" s="21" t="s">
        <v>37</v>
      </c>
      <c r="AM1" s="22" t="s">
        <v>38</v>
      </c>
      <c r="AN1" s="21" t="s">
        <v>39</v>
      </c>
      <c r="AO1" s="22" t="s">
        <v>40</v>
      </c>
      <c r="AP1" s="21" t="s">
        <v>41</v>
      </c>
      <c r="AQ1" s="24" t="s">
        <v>42</v>
      </c>
      <c r="AR1" s="22" t="s">
        <v>43</v>
      </c>
      <c r="AS1" s="21" t="s">
        <v>44</v>
      </c>
      <c r="AT1" s="21" t="s">
        <v>45</v>
      </c>
      <c r="AU1" s="25" t="s">
        <v>46</v>
      </c>
      <c r="AV1" s="26" t="s">
        <v>47</v>
      </c>
      <c r="AW1" s="27" t="s">
        <v>48</v>
      </c>
      <c r="AX1" s="28" t="s">
        <v>49</v>
      </c>
      <c r="AY1" s="26" t="s">
        <v>50</v>
      </c>
      <c r="AZ1" s="29" t="s">
        <v>51</v>
      </c>
      <c r="BA1" s="7" t="s">
        <v>52</v>
      </c>
      <c r="BB1" s="21" t="s">
        <v>53</v>
      </c>
      <c r="BC1" s="21" t="s">
        <v>54</v>
      </c>
      <c r="BD1" s="21" t="s">
        <v>55</v>
      </c>
      <c r="BE1" s="30" t="s">
        <v>56</v>
      </c>
      <c r="BF1" s="31" t="s">
        <v>57</v>
      </c>
      <c r="BG1" s="31" t="s">
        <v>58</v>
      </c>
      <c r="BH1" s="32" t="s">
        <v>59</v>
      </c>
      <c r="BI1" s="32" t="s">
        <v>60</v>
      </c>
      <c r="BJ1" s="32" t="s">
        <v>61</v>
      </c>
    </row>
    <row r="2" spans="1:62" ht="90" customHeight="1" x14ac:dyDescent="0.25">
      <c r="A2" s="33">
        <v>51</v>
      </c>
      <c r="B2" s="34"/>
      <c r="C2" s="35"/>
      <c r="D2" s="34" t="s">
        <v>62</v>
      </c>
      <c r="E2" s="36" t="s">
        <v>63</v>
      </c>
      <c r="F2" s="37" t="s">
        <v>64</v>
      </c>
      <c r="G2" s="34" t="s">
        <v>65</v>
      </c>
      <c r="H2" s="34" t="s">
        <v>66</v>
      </c>
      <c r="I2" s="34" t="s">
        <v>67</v>
      </c>
      <c r="J2" s="38" t="s">
        <v>68</v>
      </c>
      <c r="K2" s="39" t="s">
        <v>69</v>
      </c>
      <c r="L2" s="34" t="s">
        <v>70</v>
      </c>
      <c r="M2" s="34" t="s">
        <v>71</v>
      </c>
      <c r="N2" s="35"/>
      <c r="O2" s="35"/>
      <c r="P2" s="40" t="s">
        <v>72</v>
      </c>
      <c r="Q2" s="34"/>
      <c r="R2" s="33" t="s">
        <v>73</v>
      </c>
      <c r="S2" s="41">
        <v>5.85</v>
      </c>
      <c r="T2" s="33" t="s">
        <v>74</v>
      </c>
      <c r="U2" s="34" t="s">
        <v>75</v>
      </c>
      <c r="V2" s="42">
        <v>40</v>
      </c>
      <c r="W2" s="42">
        <v>29</v>
      </c>
      <c r="X2" s="42">
        <v>23</v>
      </c>
      <c r="Y2" s="42">
        <v>40</v>
      </c>
      <c r="Z2" s="42">
        <v>29</v>
      </c>
      <c r="AA2" s="42">
        <v>23</v>
      </c>
      <c r="AB2" s="43">
        <v>3.5</v>
      </c>
      <c r="AC2" s="44">
        <v>4</v>
      </c>
      <c r="AD2" s="45">
        <f t="shared" ref="AD2:AD11" si="0">V2*W2*X2/1000000</f>
        <v>2.6679999999999999E-2</v>
      </c>
      <c r="AE2" s="44">
        <v>63</v>
      </c>
      <c r="AF2" s="46">
        <f t="shared" ref="AF2:AF11" si="1">IF(AC2="","",AE2/AD2*AC2)</f>
        <v>9445.2773613193403</v>
      </c>
      <c r="AG2" s="47">
        <v>2250</v>
      </c>
      <c r="AH2" s="48">
        <f t="shared" ref="AH2:AH11" si="2">AG2/AF2</f>
        <v>0.23821428571428571</v>
      </c>
      <c r="AI2" s="49" t="s">
        <v>76</v>
      </c>
      <c r="AJ2" s="50">
        <f t="shared" ref="AJ2:AJ11" si="3">18.8%+15%</f>
        <v>0.33799999999999997</v>
      </c>
      <c r="AK2" s="51">
        <f t="shared" ref="AK2:AK11" si="4">IF(ISERROR(S2*AJ2),"",S2*AJ2)</f>
        <v>1.9772999999999996</v>
      </c>
      <c r="AL2" s="51">
        <f t="shared" ref="AL2:AL11" si="5">IF(ISERROR(S2+AH2+AK2),"",S2+AH2+AK2)</f>
        <v>8.0655142857142845</v>
      </c>
      <c r="AM2" s="52">
        <v>0.01</v>
      </c>
      <c r="AN2" s="51">
        <f t="shared" ref="AN2:AN11" si="6">IF(ISERROR(AW2*AM2),"",AW2*AM2)</f>
        <v>0.115</v>
      </c>
      <c r="AO2" s="52">
        <v>0.05</v>
      </c>
      <c r="AP2" s="51">
        <f t="shared" ref="AP2:AP11" si="7">IF(ISERROR(AW2*AO2),"",AW2*AO2)</f>
        <v>0.57500000000000007</v>
      </c>
      <c r="AQ2" s="44">
        <v>0</v>
      </c>
      <c r="AR2" s="44">
        <v>0</v>
      </c>
      <c r="AS2" s="44">
        <v>0</v>
      </c>
      <c r="AT2" s="51">
        <f t="shared" ref="AT2:AT11" si="8">IF(ISERROR(AN2+AP2+AS2),"",AN2+AP2+AS2)</f>
        <v>0.69000000000000006</v>
      </c>
      <c r="AU2" s="51">
        <f t="shared" ref="AU2:AU11" si="9">IF(ISERROR(AL2+AT2),"",AL2+AT2)</f>
        <v>8.755514285714284</v>
      </c>
      <c r="AV2" s="53">
        <f t="shared" ref="AV2:AV11" si="10">IF(ISERROR((AW2-AU2)/AW2),"",(AW2-AU2)/AW2)</f>
        <v>0.23865093167701878</v>
      </c>
      <c r="AW2" s="54">
        <v>11.5</v>
      </c>
      <c r="AX2" s="48">
        <v>29.99</v>
      </c>
      <c r="AY2" s="53">
        <f t="shared" ref="AY2:AY11" si="11">IF(ISERROR((AX2-AW2)/AX2),"",(AX2-AW2)/AX2)</f>
        <v>0.61653884628209399</v>
      </c>
      <c r="AZ2" s="44"/>
      <c r="BA2" s="34">
        <v>1000</v>
      </c>
      <c r="BB2" s="47">
        <f t="shared" ref="BB2:BB11" si="12">BA2*AU2</f>
        <v>8755.5142857142837</v>
      </c>
      <c r="BC2" s="47">
        <f t="shared" ref="BC2:BC11" si="13">BA2*AW2</f>
        <v>11500</v>
      </c>
      <c r="BD2" s="6"/>
      <c r="BE2" s="55">
        <v>6.67</v>
      </c>
      <c r="BF2" s="35"/>
      <c r="BG2" s="38" t="s">
        <v>77</v>
      </c>
      <c r="BH2" s="34" t="s">
        <v>78</v>
      </c>
      <c r="BI2" s="34" t="s">
        <v>79</v>
      </c>
      <c r="BJ2" s="56" t="s">
        <v>80</v>
      </c>
    </row>
    <row r="3" spans="1:62" ht="90" customHeight="1" x14ac:dyDescent="0.25">
      <c r="A3" s="33">
        <v>56</v>
      </c>
      <c r="B3" s="34"/>
      <c r="C3" s="35"/>
      <c r="D3" s="34" t="s">
        <v>81</v>
      </c>
      <c r="E3" s="36" t="s">
        <v>82</v>
      </c>
      <c r="F3" s="37" t="s">
        <v>64</v>
      </c>
      <c r="G3" s="34" t="s">
        <v>83</v>
      </c>
      <c r="H3" s="34" t="s">
        <v>84</v>
      </c>
      <c r="I3" s="34" t="s">
        <v>67</v>
      </c>
      <c r="J3" s="38" t="s">
        <v>85</v>
      </c>
      <c r="K3" s="39" t="s">
        <v>86</v>
      </c>
      <c r="L3" s="34" t="s">
        <v>70</v>
      </c>
      <c r="M3" s="34" t="s">
        <v>71</v>
      </c>
      <c r="N3" s="35"/>
      <c r="O3" s="35"/>
      <c r="P3" s="57" t="s">
        <v>87</v>
      </c>
      <c r="Q3" s="34"/>
      <c r="R3" s="33" t="s">
        <v>73</v>
      </c>
      <c r="S3" s="41">
        <v>3.72</v>
      </c>
      <c r="T3" s="33" t="s">
        <v>74</v>
      </c>
      <c r="U3" s="34" t="s">
        <v>75</v>
      </c>
      <c r="V3" s="58">
        <v>33</v>
      </c>
      <c r="W3" s="58">
        <v>29</v>
      </c>
      <c r="X3" s="58">
        <v>17</v>
      </c>
      <c r="Y3" s="58">
        <v>33</v>
      </c>
      <c r="Z3" s="58">
        <v>29</v>
      </c>
      <c r="AA3" s="58">
        <v>17</v>
      </c>
      <c r="AB3" s="43">
        <v>3.5</v>
      </c>
      <c r="AC3" s="59">
        <v>4</v>
      </c>
      <c r="AD3" s="45">
        <f t="shared" si="0"/>
        <v>1.6268999999999999E-2</v>
      </c>
      <c r="AE3" s="44">
        <v>63</v>
      </c>
      <c r="AF3" s="46">
        <f t="shared" si="1"/>
        <v>15489.581412502306</v>
      </c>
      <c r="AG3" s="47">
        <v>2250</v>
      </c>
      <c r="AH3" s="48">
        <f t="shared" si="2"/>
        <v>0.14525892857142855</v>
      </c>
      <c r="AI3" s="49" t="s">
        <v>76</v>
      </c>
      <c r="AJ3" s="50">
        <f t="shared" si="3"/>
        <v>0.33799999999999997</v>
      </c>
      <c r="AK3" s="51">
        <f t="shared" si="4"/>
        <v>1.25736</v>
      </c>
      <c r="AL3" s="51">
        <f t="shared" si="5"/>
        <v>5.1226189285714288</v>
      </c>
      <c r="AM3" s="52">
        <v>0.01</v>
      </c>
      <c r="AN3" s="51">
        <f t="shared" si="6"/>
        <v>7.3499999999999996E-2</v>
      </c>
      <c r="AO3" s="52">
        <v>0.06</v>
      </c>
      <c r="AP3" s="51">
        <f t="shared" si="7"/>
        <v>0.44099999999999995</v>
      </c>
      <c r="AQ3" s="44">
        <v>0</v>
      </c>
      <c r="AR3" s="44">
        <v>0</v>
      </c>
      <c r="AS3" s="44">
        <v>0</v>
      </c>
      <c r="AT3" s="51">
        <f t="shared" si="8"/>
        <v>0.51449999999999996</v>
      </c>
      <c r="AU3" s="51">
        <f t="shared" si="9"/>
        <v>5.6371189285714287</v>
      </c>
      <c r="AV3" s="53">
        <f t="shared" si="10"/>
        <v>0.23304504373177837</v>
      </c>
      <c r="AW3" s="54">
        <v>7.35</v>
      </c>
      <c r="AX3" s="48">
        <v>29.99</v>
      </c>
      <c r="AY3" s="53">
        <f t="shared" si="11"/>
        <v>0.75491830610203403</v>
      </c>
      <c r="AZ3" s="59"/>
      <c r="BA3" s="44">
        <v>1000</v>
      </c>
      <c r="BB3" s="47">
        <f t="shared" si="12"/>
        <v>5637.118928571429</v>
      </c>
      <c r="BC3" s="47">
        <f t="shared" si="13"/>
        <v>7350</v>
      </c>
      <c r="BD3" s="6"/>
      <c r="BE3" s="55">
        <v>4.07</v>
      </c>
      <c r="BF3" s="35"/>
      <c r="BG3" s="60" t="s">
        <v>88</v>
      </c>
      <c r="BH3" s="34" t="s">
        <v>78</v>
      </c>
      <c r="BI3" s="34" t="s">
        <v>79</v>
      </c>
      <c r="BJ3" s="56" t="s">
        <v>89</v>
      </c>
    </row>
    <row r="4" spans="1:62" ht="90" customHeight="1" x14ac:dyDescent="0.25">
      <c r="A4" s="33">
        <v>57</v>
      </c>
      <c r="B4" s="34"/>
      <c r="C4" s="35"/>
      <c r="D4" s="34" t="s">
        <v>81</v>
      </c>
      <c r="E4" s="36" t="s">
        <v>82</v>
      </c>
      <c r="F4" s="37" t="s">
        <v>64</v>
      </c>
      <c r="G4" s="34" t="s">
        <v>90</v>
      </c>
      <c r="H4" s="34" t="s">
        <v>84</v>
      </c>
      <c r="I4" s="34" t="s">
        <v>67</v>
      </c>
      <c r="J4" s="38" t="s">
        <v>85</v>
      </c>
      <c r="K4" s="39" t="s">
        <v>91</v>
      </c>
      <c r="L4" s="34" t="s">
        <v>70</v>
      </c>
      <c r="M4" s="34" t="s">
        <v>92</v>
      </c>
      <c r="N4" s="35"/>
      <c r="O4" s="35"/>
      <c r="P4" s="57" t="s">
        <v>93</v>
      </c>
      <c r="Q4" s="34"/>
      <c r="R4" s="33" t="s">
        <v>73</v>
      </c>
      <c r="S4" s="41">
        <v>3.72</v>
      </c>
      <c r="T4" s="33" t="s">
        <v>74</v>
      </c>
      <c r="U4" s="34" t="s">
        <v>75</v>
      </c>
      <c r="V4" s="58">
        <v>33</v>
      </c>
      <c r="W4" s="58">
        <v>29</v>
      </c>
      <c r="X4" s="58">
        <v>17</v>
      </c>
      <c r="Y4" s="58">
        <v>33</v>
      </c>
      <c r="Z4" s="58">
        <v>29</v>
      </c>
      <c r="AA4" s="58">
        <v>17</v>
      </c>
      <c r="AB4" s="43">
        <v>3.5</v>
      </c>
      <c r="AC4" s="59">
        <v>4</v>
      </c>
      <c r="AD4" s="45">
        <f t="shared" si="0"/>
        <v>1.6268999999999999E-2</v>
      </c>
      <c r="AE4" s="44">
        <v>63</v>
      </c>
      <c r="AF4" s="46">
        <f t="shared" si="1"/>
        <v>15489.581412502306</v>
      </c>
      <c r="AG4" s="47">
        <v>2250</v>
      </c>
      <c r="AH4" s="48">
        <f t="shared" si="2"/>
        <v>0.14525892857142855</v>
      </c>
      <c r="AI4" s="49" t="s">
        <v>76</v>
      </c>
      <c r="AJ4" s="50">
        <f t="shared" si="3"/>
        <v>0.33799999999999997</v>
      </c>
      <c r="AK4" s="51">
        <f t="shared" si="4"/>
        <v>1.25736</v>
      </c>
      <c r="AL4" s="51">
        <f t="shared" si="5"/>
        <v>5.1226189285714288</v>
      </c>
      <c r="AM4" s="52">
        <v>0.01</v>
      </c>
      <c r="AN4" s="51">
        <f t="shared" si="6"/>
        <v>7.3499999999999996E-2</v>
      </c>
      <c r="AO4" s="52">
        <v>0.06</v>
      </c>
      <c r="AP4" s="51">
        <f t="shared" si="7"/>
        <v>0.44099999999999995</v>
      </c>
      <c r="AQ4" s="44">
        <v>0</v>
      </c>
      <c r="AR4" s="44">
        <v>0</v>
      </c>
      <c r="AS4" s="44">
        <v>0</v>
      </c>
      <c r="AT4" s="51">
        <f t="shared" si="8"/>
        <v>0.51449999999999996</v>
      </c>
      <c r="AU4" s="51">
        <f t="shared" si="9"/>
        <v>5.6371189285714287</v>
      </c>
      <c r="AV4" s="53">
        <f t="shared" si="10"/>
        <v>0.23304504373177837</v>
      </c>
      <c r="AW4" s="54">
        <v>7.35</v>
      </c>
      <c r="AX4" s="48">
        <v>29.99</v>
      </c>
      <c r="AY4" s="53">
        <f t="shared" si="11"/>
        <v>0.75491830610203403</v>
      </c>
      <c r="AZ4" s="59"/>
      <c r="BA4" s="44">
        <v>1000</v>
      </c>
      <c r="BB4" s="47">
        <f t="shared" si="12"/>
        <v>5637.118928571429</v>
      </c>
      <c r="BC4" s="47">
        <f t="shared" si="13"/>
        <v>7350</v>
      </c>
      <c r="BD4" s="6"/>
      <c r="BE4" s="55">
        <v>4.07</v>
      </c>
      <c r="BF4" s="35"/>
      <c r="BG4" s="60" t="s">
        <v>88</v>
      </c>
      <c r="BH4" s="34" t="s">
        <v>78</v>
      </c>
      <c r="BI4" s="34" t="s">
        <v>79</v>
      </c>
      <c r="BJ4" s="56" t="s">
        <v>89</v>
      </c>
    </row>
    <row r="5" spans="1:62" ht="90" customHeight="1" x14ac:dyDescent="0.25">
      <c r="A5" s="33">
        <v>58</v>
      </c>
      <c r="B5" s="34"/>
      <c r="C5" s="35"/>
      <c r="D5" s="34" t="s">
        <v>94</v>
      </c>
      <c r="E5" s="36" t="s">
        <v>95</v>
      </c>
      <c r="F5" s="37" t="s">
        <v>64</v>
      </c>
      <c r="G5" s="34" t="s">
        <v>96</v>
      </c>
      <c r="H5" s="34" t="s">
        <v>84</v>
      </c>
      <c r="I5" s="34" t="s">
        <v>67</v>
      </c>
      <c r="J5" s="38" t="s">
        <v>85</v>
      </c>
      <c r="K5" s="39" t="s">
        <v>86</v>
      </c>
      <c r="L5" s="34" t="s">
        <v>70</v>
      </c>
      <c r="M5" s="34" t="s">
        <v>97</v>
      </c>
      <c r="N5" s="35"/>
      <c r="O5" s="35"/>
      <c r="P5" s="61" t="s">
        <v>98</v>
      </c>
      <c r="Q5" s="34"/>
      <c r="R5" s="33" t="s">
        <v>73</v>
      </c>
      <c r="S5" s="41">
        <v>3.72</v>
      </c>
      <c r="T5" s="33" t="s">
        <v>74</v>
      </c>
      <c r="U5" s="34" t="s">
        <v>75</v>
      </c>
      <c r="V5" s="58">
        <v>33</v>
      </c>
      <c r="W5" s="58">
        <v>29</v>
      </c>
      <c r="X5" s="58">
        <v>17</v>
      </c>
      <c r="Y5" s="58">
        <v>33</v>
      </c>
      <c r="Z5" s="58">
        <v>29</v>
      </c>
      <c r="AA5" s="58">
        <v>17</v>
      </c>
      <c r="AB5" s="43">
        <v>3.5</v>
      </c>
      <c r="AC5" s="59">
        <v>4</v>
      </c>
      <c r="AD5" s="45">
        <f t="shared" si="0"/>
        <v>1.6268999999999999E-2</v>
      </c>
      <c r="AE5" s="44">
        <v>63</v>
      </c>
      <c r="AF5" s="46">
        <f t="shared" si="1"/>
        <v>15489.581412502306</v>
      </c>
      <c r="AG5" s="47">
        <v>2250</v>
      </c>
      <c r="AH5" s="48">
        <f t="shared" si="2"/>
        <v>0.14525892857142855</v>
      </c>
      <c r="AI5" s="49" t="s">
        <v>76</v>
      </c>
      <c r="AJ5" s="50">
        <f t="shared" si="3"/>
        <v>0.33799999999999997</v>
      </c>
      <c r="AK5" s="51">
        <f t="shared" si="4"/>
        <v>1.25736</v>
      </c>
      <c r="AL5" s="51">
        <f t="shared" si="5"/>
        <v>5.1226189285714288</v>
      </c>
      <c r="AM5" s="52">
        <v>0.01</v>
      </c>
      <c r="AN5" s="51">
        <f t="shared" si="6"/>
        <v>7.3499999999999996E-2</v>
      </c>
      <c r="AO5" s="52">
        <v>0.05</v>
      </c>
      <c r="AP5" s="51">
        <f t="shared" si="7"/>
        <v>0.36749999999999999</v>
      </c>
      <c r="AQ5" s="44">
        <v>0</v>
      </c>
      <c r="AR5" s="44">
        <v>0</v>
      </c>
      <c r="AS5" s="44">
        <v>0</v>
      </c>
      <c r="AT5" s="51">
        <f t="shared" si="8"/>
        <v>0.441</v>
      </c>
      <c r="AU5" s="51">
        <f t="shared" si="9"/>
        <v>5.5636189285714286</v>
      </c>
      <c r="AV5" s="53">
        <f t="shared" si="10"/>
        <v>0.24304504373177838</v>
      </c>
      <c r="AW5" s="54">
        <v>7.35</v>
      </c>
      <c r="AX5" s="48">
        <v>29.99</v>
      </c>
      <c r="AY5" s="53">
        <f t="shared" si="11"/>
        <v>0.75491830610203403</v>
      </c>
      <c r="AZ5" s="59"/>
      <c r="BA5" s="44">
        <v>1000</v>
      </c>
      <c r="BB5" s="47">
        <f t="shared" si="12"/>
        <v>5563.618928571429</v>
      </c>
      <c r="BC5" s="47">
        <f t="shared" si="13"/>
        <v>7350</v>
      </c>
      <c r="BD5" s="6"/>
      <c r="BE5" s="55">
        <v>4.07</v>
      </c>
      <c r="BF5" s="35"/>
      <c r="BG5" s="60" t="s">
        <v>88</v>
      </c>
      <c r="BH5" s="34" t="s">
        <v>78</v>
      </c>
      <c r="BI5" s="34" t="s">
        <v>79</v>
      </c>
      <c r="BJ5" s="56" t="s">
        <v>89</v>
      </c>
    </row>
    <row r="6" spans="1:62" ht="90" customHeight="1" x14ac:dyDescent="0.25">
      <c r="A6" s="33">
        <v>59</v>
      </c>
      <c r="B6" s="34"/>
      <c r="C6" s="35"/>
      <c r="D6" s="34" t="s">
        <v>94</v>
      </c>
      <c r="E6" s="36" t="s">
        <v>95</v>
      </c>
      <c r="F6" s="37" t="s">
        <v>64</v>
      </c>
      <c r="G6" s="56" t="s">
        <v>99</v>
      </c>
      <c r="H6" s="34" t="s">
        <v>100</v>
      </c>
      <c r="I6" s="34" t="s">
        <v>67</v>
      </c>
      <c r="J6" s="38" t="s">
        <v>85</v>
      </c>
      <c r="K6" s="39" t="s">
        <v>101</v>
      </c>
      <c r="L6" s="34" t="s">
        <v>70</v>
      </c>
      <c r="M6" s="56" t="s">
        <v>102</v>
      </c>
      <c r="N6" s="35"/>
      <c r="O6" s="35"/>
      <c r="P6" s="61" t="s">
        <v>103</v>
      </c>
      <c r="Q6" s="34"/>
      <c r="R6" s="33" t="s">
        <v>73</v>
      </c>
      <c r="S6" s="41">
        <v>3.72</v>
      </c>
      <c r="T6" s="33" t="s">
        <v>74</v>
      </c>
      <c r="U6" s="34" t="s">
        <v>75</v>
      </c>
      <c r="V6" s="58">
        <v>33</v>
      </c>
      <c r="W6" s="58">
        <v>29</v>
      </c>
      <c r="X6" s="58">
        <v>17</v>
      </c>
      <c r="Y6" s="58">
        <v>33</v>
      </c>
      <c r="Z6" s="58">
        <v>29</v>
      </c>
      <c r="AA6" s="58">
        <v>17</v>
      </c>
      <c r="AB6" s="43">
        <v>3.5</v>
      </c>
      <c r="AC6" s="59">
        <v>4</v>
      </c>
      <c r="AD6" s="45">
        <f t="shared" si="0"/>
        <v>1.6268999999999999E-2</v>
      </c>
      <c r="AE6" s="44">
        <v>63</v>
      </c>
      <c r="AF6" s="46">
        <f t="shared" si="1"/>
        <v>15489.581412502306</v>
      </c>
      <c r="AG6" s="47">
        <v>2250</v>
      </c>
      <c r="AH6" s="48">
        <f t="shared" si="2"/>
        <v>0.14525892857142855</v>
      </c>
      <c r="AI6" s="49" t="s">
        <v>76</v>
      </c>
      <c r="AJ6" s="50">
        <f t="shared" si="3"/>
        <v>0.33799999999999997</v>
      </c>
      <c r="AK6" s="51">
        <f t="shared" si="4"/>
        <v>1.25736</v>
      </c>
      <c r="AL6" s="51">
        <f t="shared" si="5"/>
        <v>5.1226189285714288</v>
      </c>
      <c r="AM6" s="52">
        <v>0.01</v>
      </c>
      <c r="AN6" s="51">
        <f t="shared" si="6"/>
        <v>7.3499999999999996E-2</v>
      </c>
      <c r="AO6" s="52">
        <v>0.05</v>
      </c>
      <c r="AP6" s="51">
        <f t="shared" si="7"/>
        <v>0.36749999999999999</v>
      </c>
      <c r="AQ6" s="44">
        <v>0</v>
      </c>
      <c r="AR6" s="44">
        <v>0</v>
      </c>
      <c r="AS6" s="44">
        <v>0</v>
      </c>
      <c r="AT6" s="51">
        <f t="shared" si="8"/>
        <v>0.441</v>
      </c>
      <c r="AU6" s="51">
        <f t="shared" si="9"/>
        <v>5.5636189285714286</v>
      </c>
      <c r="AV6" s="53">
        <f t="shared" si="10"/>
        <v>0.24304504373177838</v>
      </c>
      <c r="AW6" s="54">
        <v>7.35</v>
      </c>
      <c r="AX6" s="48">
        <v>29.99</v>
      </c>
      <c r="AY6" s="53">
        <f t="shared" si="11"/>
        <v>0.75491830610203403</v>
      </c>
      <c r="AZ6" s="59"/>
      <c r="BA6" s="44">
        <v>1000</v>
      </c>
      <c r="BB6" s="47">
        <f t="shared" si="12"/>
        <v>5563.618928571429</v>
      </c>
      <c r="BC6" s="47">
        <f t="shared" si="13"/>
        <v>7350</v>
      </c>
      <c r="BD6" s="6"/>
      <c r="BE6" s="55">
        <v>4.07</v>
      </c>
      <c r="BF6" s="35"/>
      <c r="BG6" s="60" t="s">
        <v>88</v>
      </c>
      <c r="BH6" s="34" t="s">
        <v>78</v>
      </c>
      <c r="BI6" s="34" t="s">
        <v>79</v>
      </c>
      <c r="BJ6" s="56" t="s">
        <v>89</v>
      </c>
    </row>
    <row r="7" spans="1:62" ht="90" customHeight="1" x14ac:dyDescent="0.25">
      <c r="A7" s="33">
        <v>60</v>
      </c>
      <c r="B7" s="34"/>
      <c r="C7" s="35"/>
      <c r="D7" s="34" t="s">
        <v>62</v>
      </c>
      <c r="E7" s="36" t="s">
        <v>63</v>
      </c>
      <c r="F7" s="37" t="s">
        <v>64</v>
      </c>
      <c r="G7" s="34" t="s">
        <v>104</v>
      </c>
      <c r="H7" s="34" t="s">
        <v>84</v>
      </c>
      <c r="I7" s="34" t="s">
        <v>67</v>
      </c>
      <c r="J7" s="38" t="s">
        <v>105</v>
      </c>
      <c r="K7" s="39" t="s">
        <v>86</v>
      </c>
      <c r="L7" s="34" t="s">
        <v>70</v>
      </c>
      <c r="M7" s="34" t="s">
        <v>106</v>
      </c>
      <c r="N7" s="35"/>
      <c r="O7" s="35"/>
      <c r="P7" s="40" t="s">
        <v>107</v>
      </c>
      <c r="Q7" s="34"/>
      <c r="R7" s="33" t="s">
        <v>73</v>
      </c>
      <c r="S7" s="41">
        <v>5.85</v>
      </c>
      <c r="T7" s="33" t="s">
        <v>74</v>
      </c>
      <c r="U7" s="34" t="s">
        <v>75</v>
      </c>
      <c r="V7" s="44">
        <v>40</v>
      </c>
      <c r="W7" s="44">
        <v>29</v>
      </c>
      <c r="X7" s="44">
        <v>23</v>
      </c>
      <c r="Y7" s="44">
        <v>40</v>
      </c>
      <c r="Z7" s="44">
        <v>29</v>
      </c>
      <c r="AA7" s="44">
        <v>23</v>
      </c>
      <c r="AB7" s="43">
        <v>3.5</v>
      </c>
      <c r="AC7" s="59">
        <v>4</v>
      </c>
      <c r="AD7" s="45">
        <f t="shared" si="0"/>
        <v>2.6679999999999999E-2</v>
      </c>
      <c r="AE7" s="44">
        <v>63</v>
      </c>
      <c r="AF7" s="46">
        <f t="shared" si="1"/>
        <v>9445.2773613193403</v>
      </c>
      <c r="AG7" s="47">
        <v>2250</v>
      </c>
      <c r="AH7" s="48">
        <f t="shared" si="2"/>
        <v>0.23821428571428571</v>
      </c>
      <c r="AI7" s="49" t="s">
        <v>76</v>
      </c>
      <c r="AJ7" s="50">
        <f t="shared" si="3"/>
        <v>0.33799999999999997</v>
      </c>
      <c r="AK7" s="51">
        <f t="shared" si="4"/>
        <v>1.9772999999999996</v>
      </c>
      <c r="AL7" s="51">
        <f t="shared" si="5"/>
        <v>8.0655142857142845</v>
      </c>
      <c r="AM7" s="52">
        <v>0.01</v>
      </c>
      <c r="AN7" s="51">
        <f t="shared" si="6"/>
        <v>0.115</v>
      </c>
      <c r="AO7" s="52">
        <v>0.05</v>
      </c>
      <c r="AP7" s="51">
        <f t="shared" si="7"/>
        <v>0.57500000000000007</v>
      </c>
      <c r="AQ7" s="44">
        <v>0</v>
      </c>
      <c r="AR7" s="44">
        <v>0</v>
      </c>
      <c r="AS7" s="44">
        <v>0</v>
      </c>
      <c r="AT7" s="51">
        <f t="shared" si="8"/>
        <v>0.69000000000000006</v>
      </c>
      <c r="AU7" s="51">
        <f t="shared" si="9"/>
        <v>8.755514285714284</v>
      </c>
      <c r="AV7" s="53">
        <f t="shared" si="10"/>
        <v>0.23865093167701878</v>
      </c>
      <c r="AW7" s="54">
        <v>11.5</v>
      </c>
      <c r="AX7" s="48">
        <v>29.99</v>
      </c>
      <c r="AY7" s="53">
        <f t="shared" si="11"/>
        <v>0.61653884628209399</v>
      </c>
      <c r="AZ7" s="59"/>
      <c r="BA7" s="44">
        <v>1000</v>
      </c>
      <c r="BB7" s="47">
        <f t="shared" si="12"/>
        <v>8755.5142857142837</v>
      </c>
      <c r="BC7" s="47">
        <f t="shared" si="13"/>
        <v>11500</v>
      </c>
      <c r="BD7" s="6"/>
      <c r="BE7" s="55">
        <v>6.67</v>
      </c>
      <c r="BF7" s="35"/>
      <c r="BG7" s="62" t="s">
        <v>108</v>
      </c>
      <c r="BH7" s="34" t="s">
        <v>78</v>
      </c>
      <c r="BI7" s="34" t="s">
        <v>79</v>
      </c>
      <c r="BJ7" s="56" t="s">
        <v>80</v>
      </c>
    </row>
    <row r="8" spans="1:62" ht="90" customHeight="1" x14ac:dyDescent="0.25">
      <c r="A8" s="33">
        <v>61</v>
      </c>
      <c r="B8" s="34"/>
      <c r="C8" s="35"/>
      <c r="D8" s="60" t="s">
        <v>109</v>
      </c>
      <c r="E8" s="63" t="s">
        <v>110</v>
      </c>
      <c r="F8" s="37" t="s">
        <v>64</v>
      </c>
      <c r="G8" s="34" t="s">
        <v>111</v>
      </c>
      <c r="H8" s="34" t="s">
        <v>112</v>
      </c>
      <c r="I8" s="34" t="s">
        <v>67</v>
      </c>
      <c r="J8" s="64" t="s">
        <v>113</v>
      </c>
      <c r="K8" s="39" t="s">
        <v>114</v>
      </c>
      <c r="L8" s="34" t="s">
        <v>70</v>
      </c>
      <c r="M8" s="34" t="s">
        <v>115</v>
      </c>
      <c r="N8" s="35"/>
      <c r="O8" s="35"/>
      <c r="P8" s="65" t="s">
        <v>116</v>
      </c>
      <c r="Q8" s="34"/>
      <c r="R8" s="33" t="s">
        <v>73</v>
      </c>
      <c r="S8" s="41">
        <v>6</v>
      </c>
      <c r="T8" s="33" t="s">
        <v>74</v>
      </c>
      <c r="U8" s="34" t="s">
        <v>75</v>
      </c>
      <c r="V8" s="44">
        <v>40</v>
      </c>
      <c r="W8" s="44">
        <v>29</v>
      </c>
      <c r="X8" s="44">
        <v>23</v>
      </c>
      <c r="Y8" s="44">
        <v>40</v>
      </c>
      <c r="Z8" s="44">
        <v>29</v>
      </c>
      <c r="AA8" s="44">
        <v>23</v>
      </c>
      <c r="AB8" s="43">
        <v>3.5</v>
      </c>
      <c r="AC8" s="59">
        <v>4</v>
      </c>
      <c r="AD8" s="45">
        <f t="shared" si="0"/>
        <v>2.6679999999999999E-2</v>
      </c>
      <c r="AE8" s="44">
        <v>63</v>
      </c>
      <c r="AF8" s="46">
        <f t="shared" si="1"/>
        <v>9445.2773613193403</v>
      </c>
      <c r="AG8" s="47">
        <v>2250</v>
      </c>
      <c r="AH8" s="48">
        <f t="shared" si="2"/>
        <v>0.23821428571428571</v>
      </c>
      <c r="AI8" s="49" t="s">
        <v>76</v>
      </c>
      <c r="AJ8" s="50">
        <f t="shared" si="3"/>
        <v>0.33799999999999997</v>
      </c>
      <c r="AK8" s="51">
        <f t="shared" si="4"/>
        <v>2.0279999999999996</v>
      </c>
      <c r="AL8" s="51">
        <f t="shared" si="5"/>
        <v>8.266214285714284</v>
      </c>
      <c r="AM8" s="52">
        <v>0.01</v>
      </c>
      <c r="AN8" s="51">
        <f t="shared" si="6"/>
        <v>0.1195</v>
      </c>
      <c r="AO8" s="66">
        <v>7.0000000000000007E-2</v>
      </c>
      <c r="AP8" s="51">
        <f t="shared" si="7"/>
        <v>0.83650000000000002</v>
      </c>
      <c r="AQ8" s="44">
        <v>0</v>
      </c>
      <c r="AR8" s="44">
        <v>0</v>
      </c>
      <c r="AS8" s="44">
        <v>0</v>
      </c>
      <c r="AT8" s="51">
        <f t="shared" si="8"/>
        <v>0.95599999999999996</v>
      </c>
      <c r="AU8" s="51">
        <f t="shared" si="9"/>
        <v>9.2222142857142835</v>
      </c>
      <c r="AV8" s="53">
        <f t="shared" si="10"/>
        <v>0.22826658696951599</v>
      </c>
      <c r="AW8" s="54">
        <v>11.95</v>
      </c>
      <c r="AX8" s="48">
        <v>29.99</v>
      </c>
      <c r="AY8" s="53">
        <f t="shared" si="11"/>
        <v>0.60153384461487158</v>
      </c>
      <c r="AZ8" s="59"/>
      <c r="BA8" s="44">
        <v>1000</v>
      </c>
      <c r="BB8" s="47">
        <f t="shared" si="12"/>
        <v>9222.2142857142826</v>
      </c>
      <c r="BC8" s="47">
        <f t="shared" si="13"/>
        <v>11950</v>
      </c>
      <c r="BD8" s="6"/>
      <c r="BE8" s="55">
        <v>6.67</v>
      </c>
      <c r="BF8" s="35"/>
      <c r="BG8" s="34" t="s">
        <v>117</v>
      </c>
      <c r="BH8" s="34" t="s">
        <v>78</v>
      </c>
      <c r="BI8" s="34" t="s">
        <v>79</v>
      </c>
      <c r="BJ8" s="56" t="s">
        <v>80</v>
      </c>
    </row>
    <row r="9" spans="1:62" ht="90" customHeight="1" x14ac:dyDescent="0.25">
      <c r="A9" s="33">
        <v>62</v>
      </c>
      <c r="B9" s="34"/>
      <c r="C9" s="35"/>
      <c r="D9" s="34" t="s">
        <v>62</v>
      </c>
      <c r="E9" s="36" t="s">
        <v>63</v>
      </c>
      <c r="F9" s="37" t="s">
        <v>64</v>
      </c>
      <c r="G9" s="34" t="s">
        <v>118</v>
      </c>
      <c r="H9" s="34" t="s">
        <v>84</v>
      </c>
      <c r="I9" s="34" t="s">
        <v>67</v>
      </c>
      <c r="J9" s="38" t="s">
        <v>119</v>
      </c>
      <c r="K9" s="39" t="s">
        <v>86</v>
      </c>
      <c r="L9" s="34" t="s">
        <v>70</v>
      </c>
      <c r="M9" s="34" t="s">
        <v>92</v>
      </c>
      <c r="N9" s="35"/>
      <c r="O9" s="35"/>
      <c r="P9" s="40" t="s">
        <v>120</v>
      </c>
      <c r="Q9" s="34"/>
      <c r="R9" s="33" t="s">
        <v>73</v>
      </c>
      <c r="S9" s="41">
        <v>5.33</v>
      </c>
      <c r="T9" s="33" t="s">
        <v>74</v>
      </c>
      <c r="U9" s="34" t="s">
        <v>75</v>
      </c>
      <c r="V9" s="42">
        <v>33</v>
      </c>
      <c r="W9" s="58">
        <v>29</v>
      </c>
      <c r="X9" s="58">
        <v>19</v>
      </c>
      <c r="Y9" s="42">
        <v>33</v>
      </c>
      <c r="Z9" s="58">
        <v>29</v>
      </c>
      <c r="AA9" s="58">
        <v>19</v>
      </c>
      <c r="AB9" s="43">
        <v>3.5</v>
      </c>
      <c r="AC9" s="59">
        <v>4</v>
      </c>
      <c r="AD9" s="45">
        <f t="shared" si="0"/>
        <v>1.8183000000000001E-2</v>
      </c>
      <c r="AE9" s="44">
        <v>63</v>
      </c>
      <c r="AF9" s="46">
        <f t="shared" si="1"/>
        <v>13859.099158554693</v>
      </c>
      <c r="AG9" s="47">
        <v>2250</v>
      </c>
      <c r="AH9" s="48">
        <f t="shared" si="2"/>
        <v>0.1623482142857143</v>
      </c>
      <c r="AI9" s="49" t="s">
        <v>76</v>
      </c>
      <c r="AJ9" s="50">
        <f t="shared" si="3"/>
        <v>0.33799999999999997</v>
      </c>
      <c r="AK9" s="51">
        <f t="shared" si="4"/>
        <v>1.8015399999999999</v>
      </c>
      <c r="AL9" s="51">
        <f t="shared" si="5"/>
        <v>7.2938882142857144</v>
      </c>
      <c r="AM9" s="52">
        <v>0.01</v>
      </c>
      <c r="AN9" s="51">
        <f t="shared" si="6"/>
        <v>0.115</v>
      </c>
      <c r="AO9" s="52">
        <v>0.05</v>
      </c>
      <c r="AP9" s="51">
        <f t="shared" si="7"/>
        <v>0.57500000000000007</v>
      </c>
      <c r="AQ9" s="44">
        <v>0</v>
      </c>
      <c r="AR9" s="44">
        <v>0</v>
      </c>
      <c r="AS9" s="44">
        <v>0</v>
      </c>
      <c r="AT9" s="51">
        <f t="shared" si="8"/>
        <v>0.69000000000000006</v>
      </c>
      <c r="AU9" s="51">
        <f t="shared" si="9"/>
        <v>7.9838882142857148</v>
      </c>
      <c r="AV9" s="53">
        <f t="shared" si="10"/>
        <v>0.30574885093167697</v>
      </c>
      <c r="AW9" s="54">
        <v>11.5</v>
      </c>
      <c r="AX9" s="48">
        <v>29.99</v>
      </c>
      <c r="AY9" s="53">
        <f t="shared" si="11"/>
        <v>0.61653884628209399</v>
      </c>
      <c r="AZ9" s="59"/>
      <c r="BA9" s="44">
        <v>1000</v>
      </c>
      <c r="BB9" s="47">
        <f t="shared" si="12"/>
        <v>7983.8882142857146</v>
      </c>
      <c r="BC9" s="47">
        <f t="shared" si="13"/>
        <v>11500</v>
      </c>
      <c r="BD9" s="6"/>
      <c r="BE9" s="55">
        <v>4.55</v>
      </c>
      <c r="BF9" s="35"/>
      <c r="BG9" s="34" t="s">
        <v>117</v>
      </c>
      <c r="BH9" s="34" t="s">
        <v>78</v>
      </c>
      <c r="BI9" s="34" t="s">
        <v>79</v>
      </c>
      <c r="BJ9" s="56" t="s">
        <v>89</v>
      </c>
    </row>
    <row r="10" spans="1:62" ht="90" customHeight="1" x14ac:dyDescent="0.25">
      <c r="A10" s="33">
        <v>63</v>
      </c>
      <c r="B10" s="34"/>
      <c r="C10" s="35"/>
      <c r="D10" s="56" t="s">
        <v>94</v>
      </c>
      <c r="E10" s="36" t="s">
        <v>95</v>
      </c>
      <c r="F10" s="37" t="s">
        <v>64</v>
      </c>
      <c r="G10" s="34" t="s">
        <v>121</v>
      </c>
      <c r="H10" s="34" t="s">
        <v>100</v>
      </c>
      <c r="I10" s="34" t="s">
        <v>67</v>
      </c>
      <c r="J10" s="38" t="s">
        <v>122</v>
      </c>
      <c r="K10" s="39" t="s">
        <v>101</v>
      </c>
      <c r="L10" s="67" t="s">
        <v>123</v>
      </c>
      <c r="M10" s="34" t="s">
        <v>115</v>
      </c>
      <c r="N10" s="35"/>
      <c r="O10" s="35"/>
      <c r="P10" s="61" t="s">
        <v>124</v>
      </c>
      <c r="Q10" s="34"/>
      <c r="R10" s="33" t="s">
        <v>73</v>
      </c>
      <c r="S10" s="41">
        <v>4</v>
      </c>
      <c r="T10" s="33" t="s">
        <v>74</v>
      </c>
      <c r="U10" s="34" t="s">
        <v>75</v>
      </c>
      <c r="V10" s="68">
        <v>40</v>
      </c>
      <c r="W10" s="68">
        <v>29</v>
      </c>
      <c r="X10" s="68">
        <v>16</v>
      </c>
      <c r="Y10" s="68">
        <v>40</v>
      </c>
      <c r="Z10" s="68">
        <v>29</v>
      </c>
      <c r="AA10" s="68">
        <v>16</v>
      </c>
      <c r="AB10" s="43">
        <v>3.5</v>
      </c>
      <c r="AC10" s="59">
        <v>4</v>
      </c>
      <c r="AD10" s="45">
        <f t="shared" si="0"/>
        <v>1.856E-2</v>
      </c>
      <c r="AE10" s="44">
        <v>63</v>
      </c>
      <c r="AF10" s="46">
        <f t="shared" si="1"/>
        <v>13577.586206896553</v>
      </c>
      <c r="AG10" s="47">
        <v>2250</v>
      </c>
      <c r="AH10" s="48">
        <f t="shared" si="2"/>
        <v>0.1657142857142857</v>
      </c>
      <c r="AI10" s="49" t="s">
        <v>76</v>
      </c>
      <c r="AJ10" s="50">
        <f t="shared" si="3"/>
        <v>0.33799999999999997</v>
      </c>
      <c r="AK10" s="51">
        <f t="shared" si="4"/>
        <v>1.3519999999999999</v>
      </c>
      <c r="AL10" s="51">
        <f t="shared" si="5"/>
        <v>5.5177142857142858</v>
      </c>
      <c r="AM10" s="52">
        <v>0.01</v>
      </c>
      <c r="AN10" s="51">
        <f t="shared" si="6"/>
        <v>8.7500000000000008E-2</v>
      </c>
      <c r="AO10" s="52">
        <v>0.05</v>
      </c>
      <c r="AP10" s="51">
        <f t="shared" si="7"/>
        <v>0.4375</v>
      </c>
      <c r="AQ10" s="44">
        <v>0</v>
      </c>
      <c r="AR10" s="44">
        <v>0</v>
      </c>
      <c r="AS10" s="44">
        <v>0</v>
      </c>
      <c r="AT10" s="51">
        <f t="shared" si="8"/>
        <v>0.52500000000000002</v>
      </c>
      <c r="AU10" s="51">
        <f t="shared" si="9"/>
        <v>6.0427142857142861</v>
      </c>
      <c r="AV10" s="53">
        <f t="shared" si="10"/>
        <v>0.30940408163265304</v>
      </c>
      <c r="AW10" s="54">
        <v>8.75</v>
      </c>
      <c r="AX10" s="48">
        <v>29.99</v>
      </c>
      <c r="AY10" s="53">
        <f t="shared" si="11"/>
        <v>0.70823607869289762</v>
      </c>
      <c r="AZ10" s="59"/>
      <c r="BA10" s="44">
        <v>1000</v>
      </c>
      <c r="BB10" s="47">
        <f t="shared" si="12"/>
        <v>6042.7142857142862</v>
      </c>
      <c r="BC10" s="47">
        <f t="shared" si="13"/>
        <v>8750</v>
      </c>
      <c r="BD10" s="6"/>
      <c r="BE10" s="55">
        <v>4.6399999999999997</v>
      </c>
      <c r="BF10" s="35"/>
      <c r="BG10" s="34" t="s">
        <v>117</v>
      </c>
      <c r="BH10" s="34" t="s">
        <v>78</v>
      </c>
      <c r="BI10" s="34" t="s">
        <v>79</v>
      </c>
      <c r="BJ10" s="56" t="s">
        <v>125</v>
      </c>
    </row>
    <row r="11" spans="1:62" ht="90" customHeight="1" x14ac:dyDescent="0.25">
      <c r="A11" s="33">
        <v>64</v>
      </c>
      <c r="B11" s="34"/>
      <c r="C11" s="35"/>
      <c r="D11" s="34" t="s">
        <v>94</v>
      </c>
      <c r="E11" s="36" t="s">
        <v>95</v>
      </c>
      <c r="F11" s="37" t="s">
        <v>64</v>
      </c>
      <c r="G11" s="34" t="s">
        <v>126</v>
      </c>
      <c r="H11" s="34" t="s">
        <v>84</v>
      </c>
      <c r="I11" s="34" t="s">
        <v>67</v>
      </c>
      <c r="J11" s="38" t="s">
        <v>127</v>
      </c>
      <c r="K11" s="39" t="s">
        <v>128</v>
      </c>
      <c r="L11" s="34" t="s">
        <v>70</v>
      </c>
      <c r="M11" s="34" t="s">
        <v>129</v>
      </c>
      <c r="N11" s="35"/>
      <c r="O11" s="35"/>
      <c r="P11" s="61" t="s">
        <v>130</v>
      </c>
      <c r="Q11" s="34"/>
      <c r="R11" s="33" t="s">
        <v>73</v>
      </c>
      <c r="S11" s="41">
        <v>5.37</v>
      </c>
      <c r="T11" s="33" t="s">
        <v>74</v>
      </c>
      <c r="U11" s="34" t="s">
        <v>75</v>
      </c>
      <c r="V11" s="68">
        <v>40</v>
      </c>
      <c r="W11" s="68">
        <v>29</v>
      </c>
      <c r="X11" s="68">
        <v>24</v>
      </c>
      <c r="Y11" s="68">
        <v>40</v>
      </c>
      <c r="Z11" s="68">
        <v>29</v>
      </c>
      <c r="AA11" s="68">
        <v>24</v>
      </c>
      <c r="AB11" s="43">
        <v>3.5</v>
      </c>
      <c r="AC11" s="59">
        <v>4</v>
      </c>
      <c r="AD11" s="45">
        <f t="shared" si="0"/>
        <v>2.784E-2</v>
      </c>
      <c r="AE11" s="44">
        <v>63</v>
      </c>
      <c r="AF11" s="46">
        <f t="shared" si="1"/>
        <v>9051.7241379310344</v>
      </c>
      <c r="AG11" s="47">
        <v>2250</v>
      </c>
      <c r="AH11" s="48">
        <f t="shared" si="2"/>
        <v>0.24857142857142858</v>
      </c>
      <c r="AI11" s="49" t="s">
        <v>76</v>
      </c>
      <c r="AJ11" s="50">
        <f t="shared" si="3"/>
        <v>0.33799999999999997</v>
      </c>
      <c r="AK11" s="51">
        <f t="shared" si="4"/>
        <v>1.8150599999999999</v>
      </c>
      <c r="AL11" s="51">
        <f t="shared" si="5"/>
        <v>7.4336314285714282</v>
      </c>
      <c r="AM11" s="52">
        <v>0.01</v>
      </c>
      <c r="AN11" s="51">
        <f t="shared" si="6"/>
        <v>0.115</v>
      </c>
      <c r="AO11" s="52">
        <v>0.05</v>
      </c>
      <c r="AP11" s="51">
        <f t="shared" si="7"/>
        <v>0.57500000000000007</v>
      </c>
      <c r="AQ11" s="44">
        <v>0</v>
      </c>
      <c r="AR11" s="44">
        <v>0</v>
      </c>
      <c r="AS11" s="44">
        <v>0</v>
      </c>
      <c r="AT11" s="51">
        <f t="shared" si="8"/>
        <v>0.69000000000000006</v>
      </c>
      <c r="AU11" s="51">
        <f t="shared" si="9"/>
        <v>8.1236314285714286</v>
      </c>
      <c r="AV11" s="53">
        <f t="shared" si="10"/>
        <v>0.29359726708074535</v>
      </c>
      <c r="AW11" s="54">
        <v>11.5</v>
      </c>
      <c r="AX11" s="48">
        <v>29.99</v>
      </c>
      <c r="AY11" s="53">
        <f t="shared" si="11"/>
        <v>0.61653884628209399</v>
      </c>
      <c r="AZ11" s="59"/>
      <c r="BA11" s="44">
        <v>1000</v>
      </c>
      <c r="BB11" s="47">
        <f t="shared" si="12"/>
        <v>8123.6314285714288</v>
      </c>
      <c r="BC11" s="47">
        <f t="shared" si="13"/>
        <v>11500</v>
      </c>
      <c r="BD11" s="6"/>
      <c r="BE11" s="55">
        <v>6.96</v>
      </c>
      <c r="BF11" s="35"/>
      <c r="BG11" s="34" t="s">
        <v>117</v>
      </c>
      <c r="BH11" s="34" t="s">
        <v>78</v>
      </c>
      <c r="BI11" s="34" t="s">
        <v>79</v>
      </c>
      <c r="BJ11" s="56" t="s">
        <v>131</v>
      </c>
    </row>
  </sheetData>
  <protectedRanges>
    <protectedRange sqref="E2 E7 E9" name="Range1"/>
    <protectedRange sqref="E3:E4" name="Range1_1"/>
    <protectedRange sqref="E5:E6 E10:E11" name="Range1_5"/>
    <protectedRange sqref="E8" name="Range1_2"/>
    <protectedRange sqref="F2:F11" name="Range1_3"/>
    <protectedRange sqref="P8" name="Range1_4"/>
    <protectedRange sqref="P5:P6 P10:P11" name="Range1_11_2"/>
  </protectedRanges>
  <phoneticPr fontId="2" type="noConversion"/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2026-03-19T02:13:15Z</dcterms:created>
  <dcterms:modified xsi:type="dcterms:W3CDTF">2026-03-19T02:16:42Z</dcterms:modified>
</cp:coreProperties>
</file>