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AR7" i="1"/>
  <c r="AP7" i="1"/>
  <c r="AM7" i="1"/>
  <c r="AI7" i="1"/>
  <c r="AJ7" i="1" s="1"/>
  <c r="AD7" i="1"/>
  <c r="AE7" i="1" s="1"/>
  <c r="AG7" i="1" s="1"/>
  <c r="U7" i="1"/>
  <c r="BD6" i="1"/>
  <c r="AR6" i="1"/>
  <c r="AP6" i="1"/>
  <c r="AM6" i="1"/>
  <c r="AJ6" i="1"/>
  <c r="AI6" i="1"/>
  <c r="AD6" i="1"/>
  <c r="AE6" i="1" s="1"/>
  <c r="AG6" i="1" s="1"/>
  <c r="U6" i="1"/>
  <c r="BD5" i="1"/>
  <c r="AR5" i="1"/>
  <c r="AP5" i="1"/>
  <c r="AM5" i="1"/>
  <c r="AJ5" i="1"/>
  <c r="AI5" i="1"/>
  <c r="AD5" i="1"/>
  <c r="AE5" i="1" s="1"/>
  <c r="AG5" i="1" s="1"/>
  <c r="U5" i="1"/>
  <c r="BD4" i="1"/>
  <c r="AR4" i="1"/>
  <c r="AP4" i="1"/>
  <c r="AM4" i="1"/>
  <c r="AI4" i="1"/>
  <c r="AJ4" i="1" s="1"/>
  <c r="AD4" i="1"/>
  <c r="AE4" i="1" s="1"/>
  <c r="AG4" i="1" s="1"/>
  <c r="U4" i="1"/>
  <c r="BD3" i="1"/>
  <c r="AR3" i="1"/>
  <c r="AP3" i="1"/>
  <c r="AM3" i="1"/>
  <c r="AI3" i="1"/>
  <c r="AJ3" i="1" s="1"/>
  <c r="AD3" i="1"/>
  <c r="AE3" i="1" s="1"/>
  <c r="AG3" i="1" s="1"/>
  <c r="U3" i="1"/>
  <c r="BD2" i="1"/>
  <c r="AR2" i="1"/>
  <c r="AP2" i="1"/>
  <c r="AM2" i="1"/>
  <c r="AI2" i="1"/>
  <c r="AJ2" i="1" s="1"/>
  <c r="AD2" i="1"/>
  <c r="AE2" i="1" s="1"/>
  <c r="AG2" i="1" s="1"/>
  <c r="U2" i="1"/>
  <c r="AK5" i="1" l="1"/>
  <c r="AY5" i="1" s="1"/>
  <c r="AZ5" i="1" s="1"/>
  <c r="AK3" i="1"/>
  <c r="AY3" i="1" s="1"/>
  <c r="AZ3" i="1" s="1"/>
  <c r="AK6" i="1"/>
  <c r="AY6" i="1" s="1"/>
  <c r="AZ6" i="1" s="1"/>
  <c r="AK2" i="1"/>
  <c r="AY2" i="1" s="1"/>
  <c r="AZ2" i="1" s="1"/>
  <c r="AK4" i="1"/>
  <c r="AY4" i="1" s="1"/>
  <c r="AZ4" i="1" s="1"/>
  <c r="AK7" i="1"/>
  <c r="AY7" i="1" s="1"/>
  <c r="AZ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</commentList>
</comments>
</file>

<file path=xl/sharedStrings.xml><?xml version="1.0" encoding="utf-8"?>
<sst xmlns="http://schemas.openxmlformats.org/spreadsheetml/2006/main" count="135" uniqueCount="81">
  <si>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</si>
  <si>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</si>
  <si>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</si>
  <si>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</si>
  <si>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</si>
  <si>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</si>
  <si>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</si>
  <si>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</si>
  <si>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</si>
  <si>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</si>
  <si>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</si>
  <si>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</si>
  <si>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</si>
  <si>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</si>
  <si>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</si>
  <si>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</si>
  <si>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</si>
  <si>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</si>
  <si>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</si>
  <si>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</si>
  <si>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</si>
  <si>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</si>
  <si>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</si>
  <si>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</si>
  <si>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</si>
  <si>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</si>
  <si>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</si>
  <si>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</si>
  <si>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</si>
  <si>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</si>
  <si>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</si>
  <si>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</si>
  <si>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</si>
  <si>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</si>
  <si>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</si>
  <si>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</si>
  <si>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</si>
  <si>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</si>
  <si>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</si>
  <si>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</si>
  <si>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</si>
  <si>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</si>
  <si>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</si>
  <si>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</si>
  <si>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</si>
  <si>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</si>
  <si>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</si>
  <si>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</si>
  <si>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</si>
  <si>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</si>
  <si>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</si>
  <si>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</si>
  <si>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</si>
  <si>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</si>
  <si>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</si>
  <si>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</si>
  <si>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15FQ0003P-B</t>
    <phoneticPr fontId="2" type="noConversion"/>
  </si>
  <si>
    <t>Madison Park Essentials</t>
  </si>
  <si>
    <t>QUILT</t>
  </si>
  <si>
    <t>Pearl Stripe</t>
    <phoneticPr fontId="2" type="noConversion"/>
  </si>
  <si>
    <t xml:space="preserve">100% Polyester Madison Park Essential Pearl Stripe Quilt  Set </t>
    <phoneticPr fontId="2" type="noConversion"/>
  </si>
  <si>
    <t xml:space="preserve">Pearl Stripe Quilt  Set </t>
    <phoneticPr fontId="2" type="noConversion"/>
  </si>
  <si>
    <t xml:space="preserve">Quit/sham face: 100% Polyester 75gram micro fiber printed with quilting.back: 75gram micro fiber solid. Filling: 120gram polyfill  </t>
    <phoneticPr fontId="4" type="noConversion"/>
  </si>
  <si>
    <t>100% Polyester printed</t>
    <phoneticPr fontId="2" type="noConversion"/>
  </si>
  <si>
    <t>Twin/Twin XL: 69x95" /20x26"+1/2" (1)</t>
    <phoneticPr fontId="4" type="noConversion"/>
  </si>
  <si>
    <t>Gray</t>
    <phoneticPr fontId="2" type="noConversion"/>
  </si>
  <si>
    <t>KL14-3934</t>
  </si>
  <si>
    <t>Piece</t>
  </si>
  <si>
    <t>Rolled</t>
  </si>
  <si>
    <t>9404.40.9022</t>
  </si>
  <si>
    <t>Full/Queen: 90x95"/20x26"+1/2" (2)</t>
    <phoneticPr fontId="4" type="noConversion"/>
  </si>
  <si>
    <t>KL14-3935</t>
  </si>
  <si>
    <t>King/Cal King: 106x95"/20x36"+1/2" (2)</t>
    <phoneticPr fontId="4" type="noConversion"/>
  </si>
  <si>
    <t>KL14-3936</t>
  </si>
  <si>
    <t>Wildflower Shadow</t>
    <phoneticPr fontId="2" type="noConversion"/>
  </si>
  <si>
    <t xml:space="preserve">100% Polyester Madison Park Essential Wildflower Shadow Quilt  Set </t>
    <phoneticPr fontId="2" type="noConversion"/>
  </si>
  <si>
    <t xml:space="preserve">Wildflower Shadow Quilt  Set </t>
    <phoneticPr fontId="2" type="noConversion"/>
  </si>
  <si>
    <t>Tan</t>
    <phoneticPr fontId="2" type="noConversion"/>
  </si>
  <si>
    <t>KL14-3937</t>
  </si>
  <si>
    <t>KL14-3938</t>
  </si>
  <si>
    <t>KL14-3939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</si>
</sst>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3" applyFont="1" applyBorder="1" applyAlignment="1" applyProtection="1">
      <alignment horizontal="left" wrapText="1"/>
      <protection locked="0"/>
    </xf>
    <xf numFmtId="0" fontId="1" fillId="0" borderId="1" xfId="1" applyBorder="1" applyAlignment="1">
      <alignment wrapText="1"/>
    </xf>
    <xf numFmtId="0" fontId="1" fillId="0" borderId="2" xfId="0" applyFont="1" applyBorder="1" applyAlignment="1" applyProtection="1">
      <alignment wrapText="1"/>
      <protection locked="0"/>
    </xf>
    <xf numFmtId="0" fontId="6" fillId="5" borderId="1" xfId="0" applyFont="1" applyFill="1" applyBorder="1" applyAlignment="1">
      <alignment horizont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82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A26%20Webex%20MPE%20Quilt%20Pearl%20Stripe%20Wild%20Flower%20Shadow%20Commitment%2003%2013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assie 02282026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7"/>
  <sheetViews>
    <sheetView tabSelected="1" topLeftCell="F1" zoomScale="81" zoomScaleNormal="81" workbookViewId="0">
      <pane ySplit="1" topLeftCell="A2" activePane="bottomLeft" state="frozen"/>
      <selection pane="bottomLeft" activeCell="J5" sqref="J5"/>
    </sheetView>
  </sheetViews>
  <sheetFormatPr defaultColWidth="9.140625" defaultRowHeight="15" x14ac:dyDescent="0.25"/>
  <cols>
    <col min="1" max="1" width="10.140625" style="1" customWidth="1"/>
    <col min="2" max="2" width="36" style="2" customWidth="1"/>
    <col min="3" max="3" width="21.7109375" style="2" customWidth="1"/>
    <col min="4" max="4" width="26.7109375" style="2" customWidth="1"/>
    <col min="5" max="5" width="12.7109375" style="2" customWidth="1"/>
    <col min="6" max="6" width="18.7109375" style="2" customWidth="1"/>
    <col min="7" max="7" width="20.85546875" style="2" customWidth="1"/>
    <col min="8" max="8" width="39.140625" style="2" customWidth="1"/>
    <col min="9" max="9" width="24.28515625" style="2" customWidth="1"/>
    <col min="10" max="10" width="54.28515625" style="2" customWidth="1"/>
    <col min="11" max="11" width="25" style="3" customWidth="1"/>
    <col min="12" max="12" width="31.5703125" style="2" customWidth="1"/>
    <col min="13" max="13" width="13.140625" style="2" customWidth="1"/>
    <col min="14" max="16" width="13.28515625" style="2" customWidth="1"/>
    <col min="17" max="17" width="18.5703125" style="2" customWidth="1"/>
    <col min="18" max="18" width="8.42578125" style="2" customWidth="1"/>
    <col min="19" max="19" width="9.7109375" style="4" customWidth="1"/>
    <col min="20" max="20" width="10" style="5" customWidth="1"/>
    <col min="21" max="21" width="12" style="6" customWidth="1"/>
    <col min="22" max="22" width="8.5703125" style="6" customWidth="1"/>
    <col min="23" max="23" width="8.140625" style="6" customWidth="1"/>
    <col min="24" max="24" width="13.5703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2" style="8" customWidth="1"/>
    <col min="32" max="32" width="7.85546875" style="2" customWidth="1"/>
    <col min="33" max="33" width="8.85546875" style="6" customWidth="1"/>
    <col min="34" max="34" width="14.42578125" style="2" customWidth="1"/>
    <col min="35" max="35" width="8.42578125" style="10" customWidth="1"/>
    <col min="36" max="36" width="9" style="6" customWidth="1"/>
    <col min="37" max="37" width="8.42578125" style="6" customWidth="1"/>
    <col min="38" max="38" width="8.140625" style="10" customWidth="1"/>
    <col min="39" max="42" width="9.28515625" style="6" customWidth="1"/>
    <col min="43" max="43" width="11.5703125" style="10" customWidth="1"/>
    <col min="44" max="44" width="10.85546875" style="6" customWidth="1"/>
    <col min="45" max="45" width="11.42578125" style="2" customWidth="1"/>
    <col min="46" max="47" width="11.42578125" style="6" customWidth="1"/>
    <col min="48" max="51" width="11.42578125" style="10" customWidth="1"/>
    <col min="52" max="52" width="9.42578125" style="10" customWidth="1"/>
    <col min="53" max="53" width="9.5703125" style="6" customWidth="1"/>
    <col min="54" max="54" width="11" style="6" customWidth="1"/>
    <col min="55" max="55" width="11.5703125" style="6" customWidth="1"/>
    <col min="56" max="56" width="12.140625" style="10" customWidth="1"/>
    <col min="57" max="58" width="9.140625" style="6"/>
    <col min="59" max="16384" width="9.140625" style="2"/>
  </cols>
  <sheetData>
    <row r="1" spans="1:58" ht="68.099999999999994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27" t="s">
        <v>30</v>
      </c>
      <c r="AF1" s="11" t="s">
        <v>31</v>
      </c>
      <c r="AG1" s="28" t="s">
        <v>32</v>
      </c>
      <c r="AH1" s="11" t="s">
        <v>33</v>
      </c>
      <c r="AI1" s="29" t="s">
        <v>34</v>
      </c>
      <c r="AJ1" s="30" t="s">
        <v>35</v>
      </c>
      <c r="AK1" s="28" t="s">
        <v>36</v>
      </c>
      <c r="AL1" s="29" t="s">
        <v>37</v>
      </c>
      <c r="AM1" s="28" t="s">
        <v>38</v>
      </c>
      <c r="AN1" s="22" t="s">
        <v>39</v>
      </c>
      <c r="AO1" s="29" t="s">
        <v>40</v>
      </c>
      <c r="AP1" s="28" t="s">
        <v>41</v>
      </c>
      <c r="AQ1" s="29" t="s">
        <v>42</v>
      </c>
      <c r="AR1" s="28" t="s">
        <v>43</v>
      </c>
      <c r="AS1" s="11" t="s">
        <v>44</v>
      </c>
      <c r="AT1" s="31" t="s">
        <v>45</v>
      </c>
      <c r="AU1" s="31" t="s">
        <v>46</v>
      </c>
      <c r="AV1" s="32" t="s">
        <v>47</v>
      </c>
      <c r="AW1" s="32" t="s">
        <v>48</v>
      </c>
      <c r="AX1" s="32" t="s">
        <v>49</v>
      </c>
      <c r="AY1" s="32" t="s">
        <v>50</v>
      </c>
      <c r="AZ1" s="32" t="s">
        <v>51</v>
      </c>
      <c r="BA1" s="33" t="s">
        <v>52</v>
      </c>
      <c r="BB1" s="34" t="s">
        <v>53</v>
      </c>
      <c r="BC1" s="35" t="s">
        <v>54</v>
      </c>
      <c r="BD1" s="32" t="s">
        <v>55</v>
      </c>
      <c r="BE1" s="2"/>
      <c r="BF1" s="2"/>
    </row>
    <row r="2" spans="1:58" ht="50.25" customHeight="1" x14ac:dyDescent="0.25">
      <c r="A2" s="36">
        <v>1</v>
      </c>
      <c r="B2" s="37"/>
      <c r="C2" s="38" t="s">
        <v>56</v>
      </c>
      <c r="D2" s="39" t="s">
        <v>57</v>
      </c>
      <c r="E2" s="39"/>
      <c r="F2" s="39" t="s">
        <v>58</v>
      </c>
      <c r="G2" s="38" t="s">
        <v>59</v>
      </c>
      <c r="H2" s="40" t="s">
        <v>60</v>
      </c>
      <c r="I2" s="38" t="s">
        <v>61</v>
      </c>
      <c r="J2" s="40" t="s">
        <v>62</v>
      </c>
      <c r="K2" s="41" t="s">
        <v>63</v>
      </c>
      <c r="L2" s="42" t="s">
        <v>64</v>
      </c>
      <c r="M2" s="38" t="s">
        <v>65</v>
      </c>
      <c r="N2" s="37"/>
      <c r="O2" s="37"/>
      <c r="P2" s="43" t="s">
        <v>66</v>
      </c>
      <c r="Q2" s="37"/>
      <c r="R2" s="37" t="s">
        <v>67</v>
      </c>
      <c r="S2" s="44">
        <v>42.4</v>
      </c>
      <c r="T2" s="45">
        <v>7.75</v>
      </c>
      <c r="U2" s="46">
        <f t="shared" ref="U2:U7" si="0">IF(ISERROR(S2/T2),"",S2/T2)</f>
        <v>5.4709677419354836</v>
      </c>
      <c r="V2" s="47">
        <v>5.44</v>
      </c>
      <c r="W2" s="48"/>
      <c r="X2" s="37" t="s">
        <v>68</v>
      </c>
      <c r="Y2" s="49">
        <v>40</v>
      </c>
      <c r="Z2" s="49">
        <v>18</v>
      </c>
      <c r="AA2" s="49">
        <v>18</v>
      </c>
      <c r="AB2" s="45">
        <v>5</v>
      </c>
      <c r="AC2" s="50">
        <v>1</v>
      </c>
      <c r="AD2" s="51">
        <f t="shared" ref="AD2:AD7" si="1">IF(Y2="","",Y2*Z2*AA2/1000000)</f>
        <v>1.2959999999999999E-2</v>
      </c>
      <c r="AE2" s="52">
        <f t="shared" ref="AE2:AE7" si="2">IF(AC2="","",65/AD2*AC2)</f>
        <v>5015.4320987654328</v>
      </c>
      <c r="AF2" s="37">
        <v>3300</v>
      </c>
      <c r="AG2" s="53">
        <f t="shared" ref="AG2:AG7" si="3">IF(ISERROR(AF2/AE2),"",AF2/AE2)</f>
        <v>0.65796923076923064</v>
      </c>
      <c r="AH2" s="37" t="s">
        <v>69</v>
      </c>
      <c r="AI2" s="54">
        <f>12.8%+10%</f>
        <v>0.22800000000000001</v>
      </c>
      <c r="AJ2" s="53">
        <f t="shared" ref="AJ2:AJ7" si="4">IF(ISERROR(V2*AI2),"",V2*AI2)</f>
        <v>1.2403200000000001</v>
      </c>
      <c r="AK2" s="53">
        <f t="shared" ref="AK2:AK7" si="5">IF(ISERROR(V2+AG2+AJ2),"",V2+AG2+AJ2)</f>
        <v>7.3382892307692309</v>
      </c>
      <c r="AL2" s="55">
        <v>0.11749999999999999</v>
      </c>
      <c r="AM2" s="53">
        <f t="shared" ref="AM2:AM7" si="6">IF(ISERROR(BA2*AL2),"",BA2*AL2)</f>
        <v>1.58155</v>
      </c>
      <c r="AN2" s="37">
        <v>0</v>
      </c>
      <c r="AO2" s="55">
        <v>0</v>
      </c>
      <c r="AP2" s="53">
        <f t="shared" ref="AP2:AP7" si="7">IF(ISERROR(BA2*AO2),"",BA2*AO2)</f>
        <v>0</v>
      </c>
      <c r="AQ2" s="55">
        <v>0.08</v>
      </c>
      <c r="AR2" s="53">
        <f t="shared" ref="AR2:AR7" si="8">IF(ISERROR(BA2*AQ2),"",BA2*AQ2)</f>
        <v>1.0768000000000002</v>
      </c>
      <c r="AS2" s="48">
        <v>2.5</v>
      </c>
      <c r="AT2" s="53"/>
      <c r="AU2" s="53"/>
      <c r="AV2" s="56"/>
      <c r="AW2" s="53"/>
      <c r="AX2" s="56"/>
      <c r="AY2" s="53">
        <f t="shared" ref="AY2:AY7" si="9">IF(ISERROR(AK2+AM2+AQ2+AS2),"",(AK2+AM2+AQ2+AS2))</f>
        <v>11.499839230769231</v>
      </c>
      <c r="AZ2" s="56">
        <f>IF(ISERROR((BA2-AY2)/BA2),"",(BA2-AY2)/BA2)</f>
        <v>0.14562858612412852</v>
      </c>
      <c r="BA2" s="57">
        <v>13.46</v>
      </c>
      <c r="BB2" s="48"/>
      <c r="BC2" s="58">
        <v>49.99</v>
      </c>
      <c r="BD2" s="56">
        <f t="shared" ref="BD2:BD7" si="10">IF(ISERROR((BC2-BA2)/BC2),"",(BC2-BA2)/BC2)</f>
        <v>0.73074614922984593</v>
      </c>
      <c r="BE2" s="2"/>
      <c r="BF2" s="2"/>
    </row>
    <row r="3" spans="1:58" ht="50.25" customHeight="1" x14ac:dyDescent="0.25">
      <c r="A3" s="36">
        <v>2</v>
      </c>
      <c r="B3" s="37"/>
      <c r="C3" s="38"/>
      <c r="D3" s="39" t="s">
        <v>57</v>
      </c>
      <c r="E3" s="39"/>
      <c r="F3" s="39" t="s">
        <v>58</v>
      </c>
      <c r="G3" s="38" t="s">
        <v>59</v>
      </c>
      <c r="H3" s="40" t="s">
        <v>60</v>
      </c>
      <c r="I3" s="38" t="s">
        <v>61</v>
      </c>
      <c r="J3" s="40" t="s">
        <v>62</v>
      </c>
      <c r="K3" s="41" t="s">
        <v>63</v>
      </c>
      <c r="L3" s="42" t="s">
        <v>70</v>
      </c>
      <c r="M3" s="38" t="s">
        <v>65</v>
      </c>
      <c r="N3" s="37"/>
      <c r="O3" s="37"/>
      <c r="P3" s="43" t="s">
        <v>71</v>
      </c>
      <c r="Q3" s="37"/>
      <c r="R3" s="37" t="s">
        <v>67</v>
      </c>
      <c r="S3" s="44">
        <v>58.5</v>
      </c>
      <c r="T3" s="45">
        <v>7.75</v>
      </c>
      <c r="U3" s="46">
        <f t="shared" si="0"/>
        <v>7.5483870967741939</v>
      </c>
      <c r="V3" s="47">
        <v>7.5</v>
      </c>
      <c r="W3" s="48"/>
      <c r="X3" s="37" t="s">
        <v>68</v>
      </c>
      <c r="Y3" s="49">
        <v>40</v>
      </c>
      <c r="Z3" s="49">
        <v>22</v>
      </c>
      <c r="AA3" s="49">
        <v>22</v>
      </c>
      <c r="AB3" s="45">
        <v>5</v>
      </c>
      <c r="AC3" s="50">
        <v>1</v>
      </c>
      <c r="AD3" s="51">
        <f t="shared" si="1"/>
        <v>1.9359999999999999E-2</v>
      </c>
      <c r="AE3" s="52">
        <f t="shared" si="2"/>
        <v>3357.4380165289258</v>
      </c>
      <c r="AF3" s="37">
        <v>3300</v>
      </c>
      <c r="AG3" s="53">
        <f t="shared" si="3"/>
        <v>0.98289230769230762</v>
      </c>
      <c r="AH3" s="37" t="s">
        <v>69</v>
      </c>
      <c r="AI3" s="54">
        <f t="shared" ref="AI3:AI7" si="11">12.8%+10%</f>
        <v>0.22800000000000001</v>
      </c>
      <c r="AJ3" s="53">
        <f t="shared" si="4"/>
        <v>1.71</v>
      </c>
      <c r="AK3" s="53">
        <f t="shared" si="5"/>
        <v>10.192892307692308</v>
      </c>
      <c r="AL3" s="55">
        <v>0.11749999999999999</v>
      </c>
      <c r="AM3" s="53">
        <f t="shared" si="6"/>
        <v>1.984575</v>
      </c>
      <c r="AN3" s="37">
        <v>0</v>
      </c>
      <c r="AO3" s="55">
        <v>0</v>
      </c>
      <c r="AP3" s="53">
        <f t="shared" si="7"/>
        <v>0</v>
      </c>
      <c r="AQ3" s="55">
        <v>0.08</v>
      </c>
      <c r="AR3" s="53">
        <f t="shared" si="8"/>
        <v>1.3512000000000002</v>
      </c>
      <c r="AS3" s="48">
        <v>2.5</v>
      </c>
      <c r="AT3" s="53"/>
      <c r="AU3" s="53"/>
      <c r="AV3" s="56"/>
      <c r="AW3" s="53"/>
      <c r="AX3" s="56"/>
      <c r="AY3" s="53">
        <f t="shared" si="9"/>
        <v>14.757467307692307</v>
      </c>
      <c r="AZ3" s="56">
        <f t="shared" ref="AZ3:AZ7" si="12">IF(ISERROR((BA3-AY3)/BA3),"",(BA3-AY3)/BA3)</f>
        <v>0.12626007651318491</v>
      </c>
      <c r="BA3" s="57">
        <v>16.89</v>
      </c>
      <c r="BB3" s="48"/>
      <c r="BC3" s="58">
        <v>59.99</v>
      </c>
      <c r="BD3" s="56">
        <f t="shared" si="10"/>
        <v>0.71845307551258542</v>
      </c>
      <c r="BE3" s="2"/>
      <c r="BF3" s="2"/>
    </row>
    <row r="4" spans="1:58" ht="50.25" customHeight="1" x14ac:dyDescent="0.25">
      <c r="A4" s="36">
        <v>3</v>
      </c>
      <c r="B4" s="37"/>
      <c r="C4" s="38"/>
      <c r="D4" s="39" t="s">
        <v>57</v>
      </c>
      <c r="E4" s="39"/>
      <c r="F4" s="39" t="s">
        <v>58</v>
      </c>
      <c r="G4" s="38" t="s">
        <v>59</v>
      </c>
      <c r="H4" s="40" t="s">
        <v>60</v>
      </c>
      <c r="I4" s="38" t="s">
        <v>61</v>
      </c>
      <c r="J4" s="40" t="s">
        <v>62</v>
      </c>
      <c r="K4" s="41" t="s">
        <v>63</v>
      </c>
      <c r="L4" s="42" t="s">
        <v>72</v>
      </c>
      <c r="M4" s="38" t="s">
        <v>65</v>
      </c>
      <c r="N4" s="37"/>
      <c r="O4" s="37"/>
      <c r="P4" s="43" t="s">
        <v>73</v>
      </c>
      <c r="Q4" s="37"/>
      <c r="R4" s="37" t="s">
        <v>67</v>
      </c>
      <c r="S4" s="44">
        <v>68</v>
      </c>
      <c r="T4" s="45">
        <v>7.75</v>
      </c>
      <c r="U4" s="46">
        <f t="shared" si="0"/>
        <v>8.7741935483870961</v>
      </c>
      <c r="V4" s="47">
        <v>8.7200000000000006</v>
      </c>
      <c r="W4" s="48"/>
      <c r="X4" s="37" t="s">
        <v>68</v>
      </c>
      <c r="Y4" s="49">
        <v>40</v>
      </c>
      <c r="Z4" s="49">
        <v>25</v>
      </c>
      <c r="AA4" s="49">
        <v>25</v>
      </c>
      <c r="AB4" s="45">
        <v>5</v>
      </c>
      <c r="AC4" s="50">
        <v>1</v>
      </c>
      <c r="AD4" s="51">
        <f t="shared" si="1"/>
        <v>2.5000000000000001E-2</v>
      </c>
      <c r="AE4" s="52">
        <f t="shared" si="2"/>
        <v>2600</v>
      </c>
      <c r="AF4" s="37">
        <v>3300</v>
      </c>
      <c r="AG4" s="53">
        <f t="shared" si="3"/>
        <v>1.2692307692307692</v>
      </c>
      <c r="AH4" s="37" t="s">
        <v>69</v>
      </c>
      <c r="AI4" s="54">
        <f t="shared" si="11"/>
        <v>0.22800000000000001</v>
      </c>
      <c r="AJ4" s="53">
        <f t="shared" si="4"/>
        <v>1.9881600000000001</v>
      </c>
      <c r="AK4" s="53">
        <f t="shared" si="5"/>
        <v>11.97739076923077</v>
      </c>
      <c r="AL4" s="55">
        <v>0.11749999999999999</v>
      </c>
      <c r="AM4" s="53">
        <f t="shared" si="6"/>
        <v>2.2665749999999996</v>
      </c>
      <c r="AN4" s="37">
        <v>0</v>
      </c>
      <c r="AO4" s="55">
        <v>0</v>
      </c>
      <c r="AP4" s="53">
        <f t="shared" si="7"/>
        <v>0</v>
      </c>
      <c r="AQ4" s="55">
        <v>0.08</v>
      </c>
      <c r="AR4" s="53">
        <f t="shared" si="8"/>
        <v>1.5431999999999999</v>
      </c>
      <c r="AS4" s="48">
        <v>2.5</v>
      </c>
      <c r="AT4" s="53"/>
      <c r="AU4" s="53"/>
      <c r="AV4" s="56"/>
      <c r="AW4" s="53"/>
      <c r="AX4" s="56"/>
      <c r="AY4" s="53">
        <f t="shared" si="9"/>
        <v>16.823965769230767</v>
      </c>
      <c r="AZ4" s="56">
        <f t="shared" si="12"/>
        <v>0.12784003269928626</v>
      </c>
      <c r="BA4" s="57">
        <v>19.29</v>
      </c>
      <c r="BB4" s="48"/>
      <c r="BC4" s="58">
        <v>69.989999999999995</v>
      </c>
      <c r="BD4" s="56">
        <f t="shared" si="10"/>
        <v>0.7243891984569224</v>
      </c>
      <c r="BE4" s="2"/>
      <c r="BF4" s="2"/>
    </row>
    <row r="5" spans="1:58" ht="50.25" customHeight="1" x14ac:dyDescent="0.25">
      <c r="A5" s="36">
        <v>4</v>
      </c>
      <c r="B5" s="37"/>
      <c r="C5" s="59"/>
      <c r="D5" s="39" t="s">
        <v>57</v>
      </c>
      <c r="E5" s="39"/>
      <c r="F5" s="39" t="s">
        <v>58</v>
      </c>
      <c r="G5" s="38" t="s">
        <v>74</v>
      </c>
      <c r="H5" s="40" t="s">
        <v>75</v>
      </c>
      <c r="I5" s="38" t="s">
        <v>76</v>
      </c>
      <c r="J5" s="40" t="s">
        <v>62</v>
      </c>
      <c r="K5" s="41" t="s">
        <v>63</v>
      </c>
      <c r="L5" s="42" t="s">
        <v>64</v>
      </c>
      <c r="M5" s="38" t="s">
        <v>77</v>
      </c>
      <c r="N5" s="37"/>
      <c r="O5" s="37"/>
      <c r="P5" s="43" t="s">
        <v>78</v>
      </c>
      <c r="Q5" s="37"/>
      <c r="R5" s="37" t="s">
        <v>67</v>
      </c>
      <c r="S5" s="44">
        <v>42.4</v>
      </c>
      <c r="T5" s="45">
        <v>7.75</v>
      </c>
      <c r="U5" s="46">
        <f t="shared" si="0"/>
        <v>5.4709677419354836</v>
      </c>
      <c r="V5" s="47">
        <v>5.44</v>
      </c>
      <c r="W5" s="48"/>
      <c r="X5" s="37" t="s">
        <v>68</v>
      </c>
      <c r="Y5" s="49">
        <v>40</v>
      </c>
      <c r="Z5" s="49">
        <v>18</v>
      </c>
      <c r="AA5" s="49">
        <v>18</v>
      </c>
      <c r="AB5" s="45">
        <v>5</v>
      </c>
      <c r="AC5" s="50">
        <v>1</v>
      </c>
      <c r="AD5" s="51">
        <f t="shared" si="1"/>
        <v>1.2959999999999999E-2</v>
      </c>
      <c r="AE5" s="52">
        <f t="shared" si="2"/>
        <v>5015.4320987654328</v>
      </c>
      <c r="AF5" s="37">
        <v>3300</v>
      </c>
      <c r="AG5" s="53">
        <f t="shared" si="3"/>
        <v>0.65796923076923064</v>
      </c>
      <c r="AH5" s="37" t="s">
        <v>69</v>
      </c>
      <c r="AI5" s="54">
        <f t="shared" si="11"/>
        <v>0.22800000000000001</v>
      </c>
      <c r="AJ5" s="53">
        <f t="shared" si="4"/>
        <v>1.2403200000000001</v>
      </c>
      <c r="AK5" s="53">
        <f t="shared" si="5"/>
        <v>7.3382892307692309</v>
      </c>
      <c r="AL5" s="55">
        <v>0.11749999999999999</v>
      </c>
      <c r="AM5" s="53">
        <f t="shared" si="6"/>
        <v>1.58155</v>
      </c>
      <c r="AN5" s="37">
        <v>0</v>
      </c>
      <c r="AO5" s="55">
        <v>0</v>
      </c>
      <c r="AP5" s="53">
        <f t="shared" si="7"/>
        <v>0</v>
      </c>
      <c r="AQ5" s="55">
        <v>0.08</v>
      </c>
      <c r="AR5" s="53">
        <f t="shared" si="8"/>
        <v>1.0768000000000002</v>
      </c>
      <c r="AS5" s="48">
        <v>2.5</v>
      </c>
      <c r="AT5" s="53"/>
      <c r="AU5" s="53"/>
      <c r="AV5" s="56"/>
      <c r="AW5" s="53"/>
      <c r="AX5" s="56"/>
      <c r="AY5" s="53">
        <f t="shared" si="9"/>
        <v>11.499839230769231</v>
      </c>
      <c r="AZ5" s="56">
        <f t="shared" si="12"/>
        <v>0.14562858612412852</v>
      </c>
      <c r="BA5" s="57">
        <v>13.46</v>
      </c>
      <c r="BB5" s="48"/>
      <c r="BC5" s="58">
        <v>49.99</v>
      </c>
      <c r="BD5" s="56">
        <f t="shared" si="10"/>
        <v>0.73074614922984593</v>
      </c>
      <c r="BE5" s="2"/>
      <c r="BF5" s="2"/>
    </row>
    <row r="6" spans="1:58" ht="50.25" customHeight="1" x14ac:dyDescent="0.25">
      <c r="A6" s="36">
        <v>5</v>
      </c>
      <c r="B6" s="37"/>
      <c r="C6" s="38"/>
      <c r="D6" s="39" t="s">
        <v>57</v>
      </c>
      <c r="E6" s="39"/>
      <c r="F6" s="39" t="s">
        <v>58</v>
      </c>
      <c r="G6" s="38" t="s">
        <v>74</v>
      </c>
      <c r="H6" s="40" t="s">
        <v>75</v>
      </c>
      <c r="I6" s="38" t="s">
        <v>76</v>
      </c>
      <c r="J6" s="40" t="s">
        <v>62</v>
      </c>
      <c r="K6" s="41" t="s">
        <v>63</v>
      </c>
      <c r="L6" s="42" t="s">
        <v>70</v>
      </c>
      <c r="M6" s="38" t="s">
        <v>77</v>
      </c>
      <c r="N6" s="37"/>
      <c r="O6" s="37"/>
      <c r="P6" s="43" t="s">
        <v>79</v>
      </c>
      <c r="Q6" s="37"/>
      <c r="R6" s="37" t="s">
        <v>67</v>
      </c>
      <c r="S6" s="44">
        <v>58.5</v>
      </c>
      <c r="T6" s="45">
        <v>7.75</v>
      </c>
      <c r="U6" s="46">
        <f t="shared" si="0"/>
        <v>7.5483870967741939</v>
      </c>
      <c r="V6" s="47">
        <v>7.5</v>
      </c>
      <c r="W6" s="48"/>
      <c r="X6" s="37" t="s">
        <v>68</v>
      </c>
      <c r="Y6" s="49">
        <v>40</v>
      </c>
      <c r="Z6" s="49">
        <v>22</v>
      </c>
      <c r="AA6" s="49">
        <v>22</v>
      </c>
      <c r="AB6" s="45">
        <v>5</v>
      </c>
      <c r="AC6" s="50">
        <v>1</v>
      </c>
      <c r="AD6" s="51">
        <f t="shared" si="1"/>
        <v>1.9359999999999999E-2</v>
      </c>
      <c r="AE6" s="52">
        <f t="shared" si="2"/>
        <v>3357.4380165289258</v>
      </c>
      <c r="AF6" s="37">
        <v>3300</v>
      </c>
      <c r="AG6" s="53">
        <f t="shared" si="3"/>
        <v>0.98289230769230762</v>
      </c>
      <c r="AH6" s="37" t="s">
        <v>69</v>
      </c>
      <c r="AI6" s="54">
        <f t="shared" si="11"/>
        <v>0.22800000000000001</v>
      </c>
      <c r="AJ6" s="53">
        <f t="shared" si="4"/>
        <v>1.71</v>
      </c>
      <c r="AK6" s="53">
        <f t="shared" si="5"/>
        <v>10.192892307692308</v>
      </c>
      <c r="AL6" s="55">
        <v>0.11749999999999999</v>
      </c>
      <c r="AM6" s="53">
        <f t="shared" si="6"/>
        <v>1.984575</v>
      </c>
      <c r="AN6" s="37">
        <v>0</v>
      </c>
      <c r="AO6" s="55">
        <v>0</v>
      </c>
      <c r="AP6" s="53">
        <f t="shared" si="7"/>
        <v>0</v>
      </c>
      <c r="AQ6" s="55">
        <v>0.08</v>
      </c>
      <c r="AR6" s="53">
        <f t="shared" si="8"/>
        <v>1.3512000000000002</v>
      </c>
      <c r="AS6" s="48">
        <v>2.5</v>
      </c>
      <c r="AT6" s="53"/>
      <c r="AU6" s="53"/>
      <c r="AV6" s="56"/>
      <c r="AW6" s="53"/>
      <c r="AX6" s="56"/>
      <c r="AY6" s="53">
        <f t="shared" si="9"/>
        <v>14.757467307692307</v>
      </c>
      <c r="AZ6" s="56">
        <f t="shared" si="12"/>
        <v>0.12626007651318491</v>
      </c>
      <c r="BA6" s="57">
        <v>16.89</v>
      </c>
      <c r="BB6" s="48"/>
      <c r="BC6" s="58">
        <v>59.99</v>
      </c>
      <c r="BD6" s="56">
        <f t="shared" si="10"/>
        <v>0.71845307551258542</v>
      </c>
      <c r="BE6" s="2"/>
      <c r="BF6" s="2"/>
    </row>
    <row r="7" spans="1:58" ht="50.25" customHeight="1" x14ac:dyDescent="0.25">
      <c r="A7" s="36">
        <v>6</v>
      </c>
      <c r="B7" s="37"/>
      <c r="C7" s="38"/>
      <c r="D7" s="39" t="s">
        <v>57</v>
      </c>
      <c r="E7" s="39"/>
      <c r="F7" s="39" t="s">
        <v>58</v>
      </c>
      <c r="G7" s="38" t="s">
        <v>74</v>
      </c>
      <c r="H7" s="40" t="s">
        <v>75</v>
      </c>
      <c r="I7" s="38" t="s">
        <v>76</v>
      </c>
      <c r="J7" s="40" t="s">
        <v>62</v>
      </c>
      <c r="K7" s="41" t="s">
        <v>63</v>
      </c>
      <c r="L7" s="42" t="s">
        <v>72</v>
      </c>
      <c r="M7" s="38" t="s">
        <v>77</v>
      </c>
      <c r="N7" s="37"/>
      <c r="O7" s="37"/>
      <c r="P7" s="43" t="s">
        <v>80</v>
      </c>
      <c r="Q7" s="37"/>
      <c r="R7" s="37" t="s">
        <v>67</v>
      </c>
      <c r="S7" s="44">
        <v>68</v>
      </c>
      <c r="T7" s="45">
        <v>7.75</v>
      </c>
      <c r="U7" s="46">
        <f t="shared" si="0"/>
        <v>8.7741935483870961</v>
      </c>
      <c r="V7" s="47">
        <v>8.7200000000000006</v>
      </c>
      <c r="W7" s="48"/>
      <c r="X7" s="37" t="s">
        <v>68</v>
      </c>
      <c r="Y7" s="49">
        <v>40</v>
      </c>
      <c r="Z7" s="49">
        <v>25</v>
      </c>
      <c r="AA7" s="49">
        <v>25</v>
      </c>
      <c r="AB7" s="45">
        <v>5</v>
      </c>
      <c r="AC7" s="50">
        <v>1</v>
      </c>
      <c r="AD7" s="51">
        <f t="shared" si="1"/>
        <v>2.5000000000000001E-2</v>
      </c>
      <c r="AE7" s="52">
        <f t="shared" si="2"/>
        <v>2600</v>
      </c>
      <c r="AF7" s="37">
        <v>3300</v>
      </c>
      <c r="AG7" s="53">
        <f t="shared" si="3"/>
        <v>1.2692307692307692</v>
      </c>
      <c r="AH7" s="37" t="s">
        <v>69</v>
      </c>
      <c r="AI7" s="54">
        <f t="shared" si="11"/>
        <v>0.22800000000000001</v>
      </c>
      <c r="AJ7" s="53">
        <f t="shared" si="4"/>
        <v>1.9881600000000001</v>
      </c>
      <c r="AK7" s="53">
        <f t="shared" si="5"/>
        <v>11.97739076923077</v>
      </c>
      <c r="AL7" s="55">
        <v>0.11749999999999999</v>
      </c>
      <c r="AM7" s="53">
        <f t="shared" si="6"/>
        <v>2.2665749999999996</v>
      </c>
      <c r="AN7" s="37">
        <v>0</v>
      </c>
      <c r="AO7" s="55">
        <v>0</v>
      </c>
      <c r="AP7" s="53">
        <f t="shared" si="7"/>
        <v>0</v>
      </c>
      <c r="AQ7" s="55">
        <v>0.08</v>
      </c>
      <c r="AR7" s="53">
        <f t="shared" si="8"/>
        <v>1.5431999999999999</v>
      </c>
      <c r="AS7" s="48">
        <v>2.5</v>
      </c>
      <c r="AT7" s="53"/>
      <c r="AU7" s="53"/>
      <c r="AV7" s="56"/>
      <c r="AW7" s="53"/>
      <c r="AX7" s="56"/>
      <c r="AY7" s="53">
        <f t="shared" si="9"/>
        <v>16.823965769230767</v>
      </c>
      <c r="AZ7" s="56">
        <f t="shared" si="12"/>
        <v>0.12784003269928626</v>
      </c>
      <c r="BA7" s="57">
        <v>19.29</v>
      </c>
      <c r="BB7" s="48"/>
      <c r="BC7" s="58">
        <v>69.989999999999995</v>
      </c>
      <c r="BD7" s="56">
        <f t="shared" si="10"/>
        <v>0.7243891984569224</v>
      </c>
      <c r="BE7" s="2"/>
      <c r="BF7" s="2"/>
    </row>
  </sheetData>
  <sheetProtection insertRows="0" deleteRows="0" sort="0"/>
  <protectedRanges>
    <protectedRange sqref="I2:I7 AS1 AW1:AZ1 Q2:AR7 P8:BA244 A8:J244 L8:N244 AT2:AZ7 BC2:BD244 A2:G7 M2:N7" name="Range1"/>
    <protectedRange sqref="K2:K248" name="Range1_1"/>
    <protectedRange sqref="O2:O243" name="Range1_2"/>
    <protectedRange sqref="BB2:BB243" name="Range1_3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2026-03-16T03:17:38Z</dcterms:created>
  <dcterms:modified xsi:type="dcterms:W3CDTF">2026-03-16T03:18:15Z</dcterms:modified>
</cp:coreProperties>
</file>