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3BAD883-6F34-4D96-9847-8848E58613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" i="5" l="1"/>
  <c r="AI2" i="5"/>
  <c r="AO3" i="5"/>
  <c r="AT3" i="5"/>
  <c r="AD3" i="5"/>
  <c r="AE3" i="5"/>
  <c r="AG3" i="5"/>
  <c r="AJ3" i="5"/>
  <c r="AO2" i="5"/>
  <c r="AT2" i="5"/>
  <c r="AD2" i="5"/>
  <c r="AE2" i="5"/>
  <c r="AG2" i="5"/>
  <c r="AJ2" i="5"/>
  <c r="AQ3" i="5"/>
  <c r="AQ2" i="5"/>
  <c r="AM2" i="5"/>
  <c r="AM3" i="5"/>
  <c r="AK2" i="5"/>
  <c r="AK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W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Y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A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<sst xmlns="http://schemas.openxmlformats.org/spreadsheetml/2006/main" count="86" uniqueCount="75">
  <si>
    <t>Brand</t>
  </si>
  <si>
    <t>Package Type</t>
  </si>
  <si>
    <t>Licensor</t>
  </si>
  <si>
    <t>Normal</t>
  </si>
  <si>
    <t xml:space="preserve">Cremieux  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</si>
  <si>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</si>
  <si>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</si>
  <si>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</si>
  <si>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</si>
  <si>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</si>
  <si>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</si>
  <si>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</si>
  <si>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</si>
  <si>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</si>
  <si>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</si>
  <si>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</si>
  <si>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</si>
  <si>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</si>
  <si>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</si>
  <si>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</si>
  <si>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</si>
  <si>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</si>
  <si>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</si>
  <si>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</si>
  <si>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</si>
  <si>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</si>
  <si>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</si>
  <si>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</si>
  <si>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</si>
  <si>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</si>
  <si>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</si>
  <si>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</si>
  <si>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</si>
  <si>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</si>
  <si>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</si>
  <si>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</si>
  <si>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</si>
  <si>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</si>
  <si>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</si>
  <si>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</si>
  <si>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</si>
  <si>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</si>
  <si>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</si>
  <si>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</si>
  <si>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</si>
  <si>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</si>
  <si>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</si>
  <si>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</si>
  <si>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</si>
  <si>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</si>
  <si>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</si>
  <si>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</si>
  <si>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</si>
  <si>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Product Category</t>
  </si>
  <si>
    <t>Set</t>
  </si>
  <si>
    <t>Description-Short</t>
  </si>
  <si>
    <t>Unit of Measure</t>
  </si>
  <si>
    <t>COMFORTER (SET)</t>
  </si>
  <si>
    <t>Material-Short</t>
  </si>
  <si>
    <t>Additional Customer Item#</t>
  </si>
  <si>
    <t>Archer</t>
  </si>
  <si>
    <t>C-ARC-FQCMS</t>
  </si>
  <si>
    <t>C-ARC-KCMS</t>
  </si>
  <si>
    <t xml:space="preserve">Archer Full/Queen Comforter Mini Set </t>
  </si>
  <si>
    <t xml:space="preserve">Archer King Comforter Mini Set </t>
  </si>
  <si>
    <t xml:space="preserve"> Comforter Mini Set </t>
  </si>
  <si>
    <t xml:space="preserve">Face:100% cotton YD plaid 
Back:  100% cotton solid dyed    
Filling: 200 gsm polyfill   
</t>
  </si>
  <si>
    <t>Cotton Yarn Dye</t>
  </si>
  <si>
    <t>Full/Queen:
96 x 96"/20x26"(2)</t>
  </si>
  <si>
    <t>King:
114 x 96"/20x36" (2)</t>
  </si>
  <si>
    <t>Brown</t>
  </si>
  <si>
    <t>9404.40.1000</t>
  </si>
  <si>
    <t>photography</t>
  </si>
  <si>
    <t>DL10-1302</t>
    <phoneticPr fontId="7" type="noConversion"/>
  </si>
  <si>
    <t>DL10-1303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</si>
</sst>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8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7" fontId="4" fillId="7" borderId="1" xfId="1" applyNumberFormat="1" applyFont="1" applyFill="1" applyBorder="1" applyAlignment="1">
      <alignment wrapText="1"/>
    </xf>
    <xf numFmtId="177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1" fillId="5" borderId="1" xfId="6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1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6" applyAlignment="1">
      <alignment wrapText="1"/>
    </xf>
    <xf numFmtId="0" fontId="2" fillId="0" borderId="1" xfId="6" applyBorder="1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1" xfId="7" applyBorder="1" applyAlignment="1">
      <alignment horizontal="center" vertical="center" wrapText="1"/>
    </xf>
    <xf numFmtId="0" fontId="3" fillId="5" borderId="1" xfId="0" applyFont="1" applyFill="1" applyBorder="1"/>
  </cellXfs>
  <cellStyles count="9">
    <cellStyle name="Currency 2" xfId="4" xr:uid="{A48D031E-B8CD-43B1-86F7-B68827965248}"/>
    <cellStyle name="Normal 2" xfId="6" xr:uid="{09A1825B-187A-42C5-999A-C45FA4DADBED}"/>
    <cellStyle name="Normal 2 18 2" xfId="1" xr:uid="{1BA08453-9F65-454B-A4A0-7177E70831F2}"/>
    <cellStyle name="Normal 4" xfId="8" xr:uid="{A2B274BD-3DFC-4164-BE62-2437AB0C2EA4}"/>
    <cellStyle name="Percent 2" xfId="5" xr:uid="{55F1ADEC-5EEC-4DC4-A0F8-0707E953E32C}"/>
    <cellStyle name="Style 1" xfId="3" xr:uid="{F4609D05-B161-47A5-8040-F8D4BA086F06}"/>
    <cellStyle name="常规" xfId="0" builtinId="0"/>
    <cellStyle name="常规_- quote sheet" xfId="7" xr:uid="{9FE1019D-7CDF-43EF-BEC4-954251BF441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D3"/>
  <sheetViews>
    <sheetView tabSelected="1" topLeftCell="AI1" workbookViewId="0">
      <selection activeCell="AU7" sqref="AU7"/>
    </sheetView>
  </sheetViews>
  <sheetFormatPr defaultColWidth="9.140625" defaultRowHeight="15"/>
  <cols>
    <col min="1" max="1" width="10.140625" style="3" customWidth="1"/>
    <col min="2" max="2" width="10.85546875" style="2" customWidth="1"/>
    <col min="3" max="3" width="8.42578125" style="2" customWidth="1"/>
    <col min="4" max="4" width="9.85546875" style="2" customWidth="1"/>
    <col min="5" max="5" width="7.85546875" style="2" customWidth="1"/>
    <col min="6" max="6" width="8.7109375" style="2" customWidth="1"/>
    <col min="7" max="7" width="9.140625" style="2" customWidth="1"/>
    <col min="8" max="8" width="16.5703125" style="2" customWidth="1"/>
    <col min="9" max="9" width="7.42578125" style="2" customWidth="1"/>
    <col min="10" max="10" width="25.5703125" style="2" customWidth="1"/>
    <col min="11" max="11" width="8.42578125" style="52" customWidth="1"/>
    <col min="12" max="12" width="16.85546875" style="2" customWidth="1"/>
    <col min="13" max="13" width="6.140625" style="2" customWidth="1"/>
    <col min="14" max="14" width="8.85546875" style="2" customWidth="1"/>
    <col min="15" max="15" width="11.140625" style="2" customWidth="1"/>
    <col min="16" max="16" width="9.5703125" style="2" customWidth="1"/>
    <col min="17" max="18" width="8.8554687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45" customWidth="1"/>
    <col min="26" max="26" width="8.7109375" style="45" customWidth="1"/>
    <col min="27" max="27" width="7.140625" style="45" customWidth="1"/>
    <col min="28" max="28" width="9" style="5" customWidth="1"/>
    <col min="29" max="29" width="6.28515625" style="7" customWidth="1"/>
    <col min="30" max="30" width="10" style="49" customWidth="1"/>
    <col min="31" max="31" width="9.85546875" style="7" customWidth="1"/>
    <col min="32" max="32" width="7.85546875" style="2" customWidth="1"/>
    <col min="33" max="33" width="8.85546875" style="6" customWidth="1"/>
    <col min="34" max="34" width="7.85546875" style="2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4" width="13.28515625" style="2" customWidth="1"/>
    <col min="45" max="45" width="9.5703125" style="8" customWidth="1"/>
    <col min="46" max="46" width="6.42578125" style="6" customWidth="1"/>
    <col min="47" max="47" width="9.5703125" style="6" customWidth="1"/>
    <col min="48" max="48" width="8.28515625" style="8" customWidth="1"/>
    <col min="49" max="49" width="7.140625" style="8" customWidth="1"/>
    <col min="50" max="50" width="7.85546875" style="6" customWidth="1"/>
    <col min="51" max="51" width="9.5703125" style="6" customWidth="1"/>
    <col min="52" max="52" width="7.7109375" style="6" customWidth="1"/>
    <col min="53" max="53" width="12.140625" style="8" customWidth="1"/>
    <col min="54" max="54" width="12.140625" style="6" customWidth="1"/>
    <col min="55" max="55" width="9.140625" style="2" customWidth="1"/>
    <col min="56" max="16384" width="9.140625" style="2"/>
  </cols>
  <sheetData>
    <row r="1" spans="1:56" ht="68.099999999999994" customHeight="1">
      <c r="A1" s="11" t="s">
        <v>5</v>
      </c>
      <c r="B1" s="11" t="s">
        <v>6</v>
      </c>
      <c r="C1" s="43" t="s">
        <v>7</v>
      </c>
      <c r="D1" s="44" t="s">
        <v>0</v>
      </c>
      <c r="E1" s="44" t="s">
        <v>2</v>
      </c>
      <c r="F1" s="13" t="s">
        <v>53</v>
      </c>
      <c r="G1" s="43" t="s">
        <v>8</v>
      </c>
      <c r="H1" s="12" t="s">
        <v>9</v>
      </c>
      <c r="I1" s="42" t="s">
        <v>55</v>
      </c>
      <c r="J1" s="12" t="s">
        <v>10</v>
      </c>
      <c r="K1" s="42" t="s">
        <v>58</v>
      </c>
      <c r="L1" s="12" t="s">
        <v>11</v>
      </c>
      <c r="M1" s="12" t="s">
        <v>12</v>
      </c>
      <c r="N1" s="43" t="s">
        <v>13</v>
      </c>
      <c r="O1" s="43" t="s">
        <v>59</v>
      </c>
      <c r="P1" s="43" t="s">
        <v>14</v>
      </c>
      <c r="Q1" s="43" t="s">
        <v>15</v>
      </c>
      <c r="R1" s="42" t="s">
        <v>56</v>
      </c>
      <c r="S1" s="14" t="s">
        <v>16</v>
      </c>
      <c r="T1" s="15" t="s">
        <v>17</v>
      </c>
      <c r="U1" s="16" t="s">
        <v>18</v>
      </c>
      <c r="V1" s="17" t="s">
        <v>19</v>
      </c>
      <c r="W1" s="18" t="s">
        <v>20</v>
      </c>
      <c r="X1" s="19" t="s">
        <v>1</v>
      </c>
      <c r="Y1" s="46" t="s">
        <v>21</v>
      </c>
      <c r="Z1" s="46" t="s">
        <v>22</v>
      </c>
      <c r="AA1" s="46" t="s">
        <v>23</v>
      </c>
      <c r="AB1" s="20" t="s">
        <v>24</v>
      </c>
      <c r="AC1" s="21" t="s">
        <v>25</v>
      </c>
      <c r="AD1" s="50" t="s">
        <v>26</v>
      </c>
      <c r="AE1" s="22" t="s">
        <v>27</v>
      </c>
      <c r="AF1" s="11" t="s">
        <v>28</v>
      </c>
      <c r="AG1" s="23" t="s">
        <v>29</v>
      </c>
      <c r="AH1" s="11" t="s">
        <v>30</v>
      </c>
      <c r="AI1" s="24" t="s">
        <v>31</v>
      </c>
      <c r="AJ1" s="25" t="s">
        <v>32</v>
      </c>
      <c r="AK1" s="23" t="s">
        <v>33</v>
      </c>
      <c r="AL1" s="24" t="s">
        <v>34</v>
      </c>
      <c r="AM1" s="23" t="s">
        <v>35</v>
      </c>
      <c r="AN1" s="24" t="s">
        <v>36</v>
      </c>
      <c r="AO1" s="23" t="s">
        <v>37</v>
      </c>
      <c r="AP1" s="24" t="s">
        <v>38</v>
      </c>
      <c r="AQ1" s="23" t="s">
        <v>39</v>
      </c>
      <c r="AR1" s="19" t="s">
        <v>40</v>
      </c>
      <c r="AS1" s="24" t="s">
        <v>41</v>
      </c>
      <c r="AT1" s="23" t="s">
        <v>42</v>
      </c>
      <c r="AU1" s="26" t="s">
        <v>43</v>
      </c>
      <c r="AV1" s="48" t="s">
        <v>44</v>
      </c>
      <c r="AW1" s="23" t="s">
        <v>45</v>
      </c>
      <c r="AX1" s="23" t="s">
        <v>46</v>
      </c>
      <c r="AY1" s="27" t="s">
        <v>47</v>
      </c>
      <c r="AZ1" s="28" t="s">
        <v>48</v>
      </c>
      <c r="BA1" s="27" t="s">
        <v>49</v>
      </c>
      <c r="BB1" s="29" t="s">
        <v>50</v>
      </c>
      <c r="BC1" s="30" t="s">
        <v>51</v>
      </c>
      <c r="BD1" s="30" t="s">
        <v>52</v>
      </c>
    </row>
    <row r="2" spans="1:56" ht="57.95" customHeight="1">
      <c r="A2" s="31">
        <v>1</v>
      </c>
      <c r="B2" s="56"/>
      <c r="C2" s="1"/>
      <c r="D2" s="1" t="s">
        <v>4</v>
      </c>
      <c r="E2" s="1"/>
      <c r="F2" s="1" t="s">
        <v>57</v>
      </c>
      <c r="G2" s="1" t="s">
        <v>60</v>
      </c>
      <c r="H2" s="1" t="s">
        <v>63</v>
      </c>
      <c r="I2" s="1" t="s">
        <v>65</v>
      </c>
      <c r="J2" s="54" t="s">
        <v>66</v>
      </c>
      <c r="K2" s="53" t="s">
        <v>67</v>
      </c>
      <c r="L2" s="1" t="s">
        <v>68</v>
      </c>
      <c r="M2" s="55" t="s">
        <v>70</v>
      </c>
      <c r="N2" s="1" t="s">
        <v>61</v>
      </c>
      <c r="O2" s="1"/>
      <c r="P2" s="57" t="s">
        <v>73</v>
      </c>
      <c r="Q2" s="1"/>
      <c r="R2" s="1" t="s">
        <v>54</v>
      </c>
      <c r="S2" s="32">
        <v>221</v>
      </c>
      <c r="T2" s="33">
        <v>7.75</v>
      </c>
      <c r="U2" s="34">
        <v>28.52</v>
      </c>
      <c r="V2" s="35">
        <v>28.52</v>
      </c>
      <c r="W2" s="10"/>
      <c r="X2" s="1" t="s">
        <v>3</v>
      </c>
      <c r="Y2" s="47">
        <v>58</v>
      </c>
      <c r="Z2" s="47">
        <v>58</v>
      </c>
      <c r="AA2" s="47">
        <v>24</v>
      </c>
      <c r="AB2" s="33">
        <v>2</v>
      </c>
      <c r="AC2" s="36">
        <v>1</v>
      </c>
      <c r="AD2" s="51">
        <f>IF(Y2="","",Y2*Z2*AA2/1000000)</f>
        <v>8.1000000000000003E-2</v>
      </c>
      <c r="AE2" s="37">
        <f>IF(AC2="","",65/AD2*AC2)</f>
        <v>802</v>
      </c>
      <c r="AF2" s="1">
        <v>3300</v>
      </c>
      <c r="AG2" s="38">
        <f>IF(ISERROR(AF2/AE2),"",AF2/AE2)</f>
        <v>4.1100000000000003</v>
      </c>
      <c r="AH2" s="1" t="s">
        <v>71</v>
      </c>
      <c r="AI2" s="39">
        <f>4.4%+10%</f>
        <v>0.14399999999999999</v>
      </c>
      <c r="AJ2" s="38">
        <f>IF(ISERROR(V2*AI2),"",V2*AI2)</f>
        <v>4.1100000000000003</v>
      </c>
      <c r="AK2" s="38">
        <f t="shared" ref="AK2:AK3" si="0">IF(ISERROR(V2+AG2+AJ2),"",V2+AG2+AJ2)</f>
        <v>36.74</v>
      </c>
      <c r="AL2" s="39">
        <v>0.1</v>
      </c>
      <c r="AM2" s="38">
        <f>IF(ISERROR(BB2*AL2),"",BB2*AL2)</f>
        <v>6.36</v>
      </c>
      <c r="AN2" s="39"/>
      <c r="AO2" s="38">
        <f>IF(ISERROR(BB2*AN2),"",BB2*AN2)</f>
        <v>0</v>
      </c>
      <c r="AP2" s="39">
        <v>0.1</v>
      </c>
      <c r="AQ2" s="38">
        <f>IF(ISERROR(BB2*AP2),"",BB2*AP2)</f>
        <v>6.36</v>
      </c>
      <c r="AR2" s="55" t="s">
        <v>72</v>
      </c>
      <c r="AS2" s="39">
        <v>1.4999999999999999E-2</v>
      </c>
      <c r="AT2" s="38">
        <f>IF(ISERROR(BB2*AS2),"",BB2*AS2)</f>
        <v>0.95</v>
      </c>
      <c r="AU2" s="1"/>
      <c r="AV2" s="39"/>
      <c r="AW2" s="40"/>
      <c r="AX2" s="38">
        <v>13.67</v>
      </c>
      <c r="AY2" s="38">
        <v>50.41</v>
      </c>
      <c r="AZ2" s="41">
        <v>0.2074</v>
      </c>
      <c r="BA2" s="38">
        <v>63.6</v>
      </c>
      <c r="BB2" s="10">
        <v>63.6</v>
      </c>
      <c r="BC2" s="10">
        <v>189</v>
      </c>
      <c r="BD2" s="39">
        <v>0.66349999999999998</v>
      </c>
    </row>
    <row r="3" spans="1:56" ht="80.45" customHeight="1">
      <c r="A3" s="31">
        <v>2</v>
      </c>
      <c r="B3" s="56"/>
      <c r="C3" s="1"/>
      <c r="D3" s="1" t="s">
        <v>4</v>
      </c>
      <c r="E3" s="1"/>
      <c r="F3" s="1" t="s">
        <v>57</v>
      </c>
      <c r="G3" s="1" t="s">
        <v>60</v>
      </c>
      <c r="H3" s="1" t="s">
        <v>64</v>
      </c>
      <c r="I3" s="1" t="s">
        <v>65</v>
      </c>
      <c r="J3" s="54" t="s">
        <v>66</v>
      </c>
      <c r="K3" s="53" t="s">
        <v>67</v>
      </c>
      <c r="L3" s="1" t="s">
        <v>69</v>
      </c>
      <c r="M3" s="55" t="s">
        <v>70</v>
      </c>
      <c r="N3" s="1" t="s">
        <v>62</v>
      </c>
      <c r="O3" s="1"/>
      <c r="P3" s="57" t="s">
        <v>74</v>
      </c>
      <c r="Q3" s="1"/>
      <c r="R3" s="1" t="s">
        <v>54</v>
      </c>
      <c r="S3" s="32">
        <v>256</v>
      </c>
      <c r="T3" s="33">
        <v>7.75</v>
      </c>
      <c r="U3" s="34">
        <v>33.03</v>
      </c>
      <c r="V3" s="35">
        <v>33.03</v>
      </c>
      <c r="W3" s="10"/>
      <c r="X3" s="1" t="s">
        <v>3</v>
      </c>
      <c r="Y3" s="47">
        <v>58</v>
      </c>
      <c r="Z3" s="47">
        <v>58</v>
      </c>
      <c r="AA3" s="47">
        <v>26</v>
      </c>
      <c r="AB3" s="33">
        <v>2</v>
      </c>
      <c r="AC3" s="9">
        <v>1</v>
      </c>
      <c r="AD3" s="51">
        <f t="shared" ref="AD3" si="1">IF(Y3="","",Y3*Z3*AA3/1000000)</f>
        <v>8.6999999999999994E-2</v>
      </c>
      <c r="AE3" s="37">
        <f t="shared" ref="AE3" si="2">IF(AC3="","",65/AD3*AC3)</f>
        <v>747</v>
      </c>
      <c r="AF3" s="1">
        <v>3300</v>
      </c>
      <c r="AG3" s="38">
        <f t="shared" ref="AG3" si="3">IF(ISERROR(AF3/AE3),"",AF3/AE3)</f>
        <v>4.42</v>
      </c>
      <c r="AH3" s="1" t="s">
        <v>71</v>
      </c>
      <c r="AI3" s="39">
        <f>4.4%+10%</f>
        <v>0.14399999999999999</v>
      </c>
      <c r="AJ3" s="38">
        <f>IF(ISERROR(V3*AI3),"",V3*AI3)</f>
        <v>4.76</v>
      </c>
      <c r="AK3" s="38">
        <f t="shared" si="0"/>
        <v>42.21</v>
      </c>
      <c r="AL3" s="39">
        <v>0.1</v>
      </c>
      <c r="AM3" s="38">
        <f t="shared" ref="AM3" si="4">IF(ISERROR(BB3*AL3),"",BB3*AL3)</f>
        <v>7.42</v>
      </c>
      <c r="AN3" s="39"/>
      <c r="AO3" s="38">
        <f t="shared" ref="AO3" si="5">IF(ISERROR(BB3*AN3),"",BB3*AN3)</f>
        <v>0</v>
      </c>
      <c r="AP3" s="39">
        <v>0.1</v>
      </c>
      <c r="AQ3" s="38">
        <f t="shared" ref="AQ3" si="6">IF(ISERROR(BB3*AP3),"",BB3*AP3)</f>
        <v>7.42</v>
      </c>
      <c r="AR3" s="55" t="s">
        <v>72</v>
      </c>
      <c r="AS3" s="39">
        <v>1.4999999999999999E-2</v>
      </c>
      <c r="AT3" s="38">
        <f t="shared" ref="AT3" si="7">IF(ISERROR(BB3*AS3),"",BB3*AS3)</f>
        <v>1.1100000000000001</v>
      </c>
      <c r="AU3" s="1"/>
      <c r="AV3" s="39"/>
      <c r="AW3" s="40"/>
      <c r="AX3" s="38">
        <v>15.95</v>
      </c>
      <c r="AY3" s="38">
        <v>58.16</v>
      </c>
      <c r="AZ3" s="41">
        <v>0.2162</v>
      </c>
      <c r="BA3" s="38">
        <v>74.2</v>
      </c>
      <c r="BB3" s="10">
        <v>74.2</v>
      </c>
      <c r="BC3" s="10">
        <v>219</v>
      </c>
      <c r="BD3" s="39">
        <v>0.66120000000000001</v>
      </c>
    </row>
  </sheetData>
  <sheetProtection insertRows="0" deleteRows="0" sort="0"/>
  <protectedRanges>
    <protectedRange sqref="A4:J184 P4:BB184 A2:A3 C2:J3 L2:N184 AX2:BA3 BC2:BD3 Q3 Q2 S2:AT2 S3:AT3" name="Range1"/>
    <protectedRange sqref="AW2:AW3" name="Range1_1"/>
    <protectedRange sqref="K2:K184" name="Range1_2"/>
    <protectedRange sqref="O2:O179" name="Range1_4"/>
    <protectedRange sqref="R2" name="Range1_3"/>
    <protectedRange sqref="R3" name="Range1_5"/>
    <protectedRange sqref="P2:P3" name="Range1_4_1_1_1"/>
  </protectedRanges>
  <mergeCells count="1">
    <mergeCell ref="B2:B3"/>
  </mergeCells>
  <phoneticPr fontId="7" type="noConversion"/>
  <dataValidations count="1">
    <dataValidation type="list" allowBlank="1" showInputMessage="1" showErrorMessage="1" sqref="D2:F3 X2:X3" xr:uid="{03C2B5C9-DC27-464C-8FF0-16ADAFAF39BB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2026-03-11T01:20:55Z</dcterms:modified>
</cp:coreProperties>
</file>