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EDDING">[4]!Table1[[#All],[BEDSKIRTS]]</definedName>
    <definedName name="Bedding.">#REF!</definedName>
    <definedName name="Bedspreads_Coverlets">#REF!</definedName>
    <definedName name="BIG_IDEAS">'[2]x-Lists'!$AU$2:$AU$17</definedName>
    <definedName name="bigidea">[8]Lists!$I$6:$I$29</definedName>
    <definedName name="Blankets_Throws">#REF!</definedName>
    <definedName name="BLANKETSTHROWSA1">[4]!Table1[[#All],[KING]]</definedName>
    <definedName name="BLANKETSTHROWSS">[4]!Table1[[#All],[KING SHAM]]</definedName>
    <definedName name="BRAND">[9]LIST!$D$2:$D$7</definedName>
    <definedName name="Branded">[8]Lists!$F$6:$F$38</definedName>
    <definedName name="brands">'[3]other data'!$K$2:$K$48</definedName>
    <definedName name="BULKPREPACKTYPE">'[2]x-Lists'!$H$2:$H$4</definedName>
    <definedName name="BuyUnits_Range">[6]Mapping!$B$2:$B$55</definedName>
    <definedName name="ca_available_Range">[6]Mapping!$AB$2:$AB$5</definedName>
    <definedName name="ca_Compliant_Range">[6]Mapping!$BF$2:$BF$4</definedName>
    <definedName name="ca_CompliantReason_Range">[6]Mapping!$BH$2:$BH$13</definedName>
    <definedName name="ca_SisVendor_Range">[6]Mapping!$BD$2:$BD$3</definedName>
    <definedName name="ca_stuffedarticlesreg_Range">[6]Mapping!$AD$2:$AD$6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[6]Mapping!$F$2:$F$19</definedName>
    <definedName name="CATEGORY">[10]Sheet1!$DW$2:$DW$3</definedName>
    <definedName name="CFSCY">'[2]x-imports'!$A$2:$A$3</definedName>
    <definedName name="chargeback">'[3]other data'!$B$2:$B$6</definedName>
    <definedName name="CLIMATE">'[2]x-Lists'!$O$2:$O$11</definedName>
    <definedName name="cls">#REF!</definedName>
    <definedName name="color">[8]Lists!$J$6:$J$29</definedName>
    <definedName name="COLOR_FAMILY">'[11]x-Lists'!$AB$2:$AB$18</definedName>
    <definedName name="colour">[10]Sheet1!$EH$2:$EH$3</definedName>
    <definedName name="COMFORTERSBEDDINGSETSA1">[4]!Table1[[#All],[TWIN]]</definedName>
    <definedName name="COMFORTERSBEDDINGSETSS">[4]!Table1[[#All],[COMFORTER SET]]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'[3]other data'!$I$3:$I$249</definedName>
    <definedName name="crs">'[12]SUBCATS INTERNAL USE'!$A$3:$C$1000</definedName>
    <definedName name="CURTAINSDRAPESA1">[4]!Table1[[#All],[VALENCE]]</definedName>
    <definedName name="CURTAINSDRAPESS">[4]!Table1[[#All],[OTHER]]</definedName>
    <definedName name="Cycle">[8]Lists!$E$6:$E$30</definedName>
    <definedName name="d">[13]Mapping!$AR$2:$AR$84</definedName>
    <definedName name="_xlnm.Database">'[2]x-Lists'!$A$2:$A$9</definedName>
    <definedName name="dealPricing_Range">[6]Mapping!$AZ$2:$AZ$3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_Pillows_Inserts_Cover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l">'[12]SUBCATS INTERNAL USE'!$G$2:$H$512</definedName>
    <definedName name="den">[8]Lists!$L$6:$L$29</definedName>
    <definedName name="Description1_Range">[6]Mapping!$AM$2:$AM$72</definedName>
    <definedName name="Description2_Range">[6]Mapping!$AN$2:$AN$84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">'[14]X-PORTS'!$K$4:$K$12</definedName>
    <definedName name="Division1">'[7]Hardline Drop down'!$A$5:$A$16</definedName>
    <definedName name="Down_Comforters">#REF!</definedName>
    <definedName name="Duvet_Covers">#REF!</definedName>
    <definedName name="DUVETCOVERSA1">[4]!Table1[[#All],[EURO]]</definedName>
    <definedName name="DUVETCOVERSS">[4]!Table1[[#All],[DUVETS]]</definedName>
    <definedName name="Electrics">#REF!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FABRIC_WEIGHT">'[2]x-Lists'!$AI$2:$AI$5</definedName>
    <definedName name="FASHION">[9]LIST!$E$2:$E$7</definedName>
    <definedName name="Feature1_Range">[6]Mapping!$AG$2:$AG$25</definedName>
    <definedName name="Feature10_Range">[15]Mapping!$AP$2:$AP$17</definedName>
    <definedName name="Feature2_Range">[6]Mapping!$AH$2:$AH$17</definedName>
    <definedName name="Feature3_Range">[6]Mapping!$AI$2:$AI$21</definedName>
    <definedName name="Feature4_Range">[6]Mapping!$AJ$2:$AJ$9</definedName>
    <definedName name="Feature5_Range">[6]Mapping!$AK$2:$AK$5</definedName>
    <definedName name="Feature6_Range">[6]Mapping!$AL$2:$AL$20</definedName>
    <definedName name="Feature7_Range">[15]Mapping!$AM$2:$AM$21</definedName>
    <definedName name="Feature8_Range">[15]Mapping!$AN$2:$AN$9</definedName>
    <definedName name="Feature9_Range">[15]Mapping!$AO$2:$AO$5</definedName>
    <definedName name="FIFRACompliance_Range">[6]Mapping!$L$2:$L$10</definedName>
    <definedName name="FIFRAExemption_Range">[6]Mapping!$N$2:$N$3</definedName>
    <definedName name="FILL">'[2]x-Lists'!$AR$2:$AR$7</definedName>
    <definedName name="fiscalweeks">'[4]Transit Calendar'!$H$2:$H$254</definedName>
    <definedName name="foam">[10]Sheet1!$EC$2:$EC$3</definedName>
    <definedName name="FOBCostPerPiece">#REF!</definedName>
    <definedName name="FOBPORT">'[2]x-imports'!$C$2:$C$40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'[3]other data'!$AC$3:$AC$14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#REF!</definedName>
    <definedName name="Home_Décor.">#REF!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INITIALBUY">[9]LIST!$G$2:$G$7</definedName>
    <definedName name="JARCANDLES">#REF!</definedName>
    <definedName name="JARS">#REF!</definedName>
    <definedName name="KD">[10]Sheet1!$DS$2:$DS$2</definedName>
    <definedName name="Kids_Bath">#REF!</definedName>
    <definedName name="Kids_or_Teen">#REF!</definedName>
    <definedName name="KIDSBEDDINGA1">[4]!Table1[[#All],[STANDARD]]</definedName>
    <definedName name="KIDSBEDDINGS">[4]!Table1[[#All],[COORDINATING PILLOWS]]</definedName>
    <definedName name="LicensedProduct_Range">[6]Mapping!$AF$2:$AF$3</definedName>
    <definedName name="LIFESTYLE">[9]LIST!$C$2:$C$7</definedName>
    <definedName name="Lighting_or_Candleholders">#REF!</definedName>
    <definedName name="LOCALIZATION__PRICEPOINT">'[11]x-Lists'!$Z$2:$Z$4</definedName>
    <definedName name="loctype">'[3]other data'!$BN$2:$BN$6</definedName>
    <definedName name="M">[10]Sheet1!$EA$2:$EA$3</definedName>
    <definedName name="MATERIAL">'[2]x-Lists'!$AE$2:$AE$83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LTS">#REF!</definedName>
    <definedName name="Non_Down_Comforters_Full_Queen_King">#REF!</definedName>
    <definedName name="Non_Down_Comforters_Twin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Office">'[7]Hardline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#REF!</definedName>
    <definedName name="PACK">[10]Sheet1!$EE$2:$EE$3</definedName>
    <definedName name="PACK_SET">'[2]x-Lists'!$AO$2:$AO$34</definedName>
    <definedName name="PackageType">'[5]1-Import Product Data Sheet'!$L$102:$L$131</definedName>
    <definedName name="PATTERN">'[2]x-Lists'!$AF$2:$AF$49</definedName>
    <definedName name="PAYMENTTERMS">'[2]x-imports'!$E$2:$E$3</definedName>
    <definedName name="PDQList">'[5]1-Import Product Data Sheet'!$AR$1:$AR$24</definedName>
    <definedName name="Pet_Care">#REF!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_Shams">#REF!</definedName>
    <definedName name="Pillowcas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O_BUY_TYPE">'[2]x-Lists'!$W$2:$W$5</definedName>
    <definedName name="po_type">'[3]other data'!$AU$2:$AU$11</definedName>
    <definedName name="POOP">#REF!</definedName>
    <definedName name="PORT_IFF">[16]a!$A$10:$B$35</definedName>
    <definedName name="ports">'[14]X-PORTS'!$D$4:$D$33</definedName>
    <definedName name="PortSeq">'[5]1-Import Product Data Sheet'!$U$2</definedName>
    <definedName name="PortSeqLCL">#REF!</definedName>
    <definedName name="POTPOURRI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[17]Q1!$C$38</definedName>
    <definedName name="QUEUING">'[2]x-Lists'!$P$2</definedName>
    <definedName name="QUEUING_ITEMS">'[2]x-Lists'!$Y$2:$Y$50</definedName>
    <definedName name="Quilts">#REF!</definedName>
    <definedName name="QUILTSANDCOVERLETSA1">[4]!Table1[[#All],[KING / CAL KING]]</definedName>
    <definedName name="QUILTSANDCOVERLETSS">[4]!Table1[[#All],[QUILT]]</definedName>
    <definedName name="RateSeq">'[5]1-Import Product Data Sheet'!$X$2</definedName>
    <definedName name="retailAK_O_YN_Range">[6]Mapping!$AR$2:$AR$3</definedName>
    <definedName name="retailCA_O_YN_Range">[6]Mapping!$AV$2:$AV$3</definedName>
    <definedName name="retailHA_O_YN_Range">[6]Mapping!$AX$2:$AX$3</definedName>
    <definedName name="retailPR_O_YN_Range">[6]Mapping!$AT$2:$AT$3</definedName>
    <definedName name="retailUS_O_YN_Range">[6]Mapping!$AP$2:$AP$3</definedName>
    <definedName name="RoutingDesc">'[12]DOMESTIC Worksheet'!$AG$3:$AG$12</definedName>
    <definedName name="runnum">'[3]other data'!$BI$2:$BI$18</definedName>
    <definedName name="scalenum">'[3]other data'!$BG$2:$BG$18</definedName>
    <definedName name="SCORECARD">'[2]x-Lists'!$E$2:$E$5</definedName>
    <definedName name="Season">'[7]Hardline Drop down'!$D$5:$D$15</definedName>
    <definedName name="Seasonal">#REF!</definedName>
    <definedName name="SellUnits_Range">[6]Mapping!$D$2:$D$53</definedName>
    <definedName name="SHAPE">'[2]x-Lists'!$AK$2:$AK$10</definedName>
    <definedName name="Sheets_Full_Queen_King">#REF!</definedName>
    <definedName name="Sheets_Twin">#REF!</definedName>
    <definedName name="SHEETSA1">[4]!Table1[[#All],[KING PC]]</definedName>
    <definedName name="SHEETSS">[4]!Table1[[#All],[BEDDING SETS]]</definedName>
    <definedName name="SHIPTO">'[2]x-Lists'!$B$2:$B$6</definedName>
    <definedName name="Shower_Curtains">#REF!</definedName>
    <definedName name="SIZE">'[2]x-Lists'!$AL$2:$AL$66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[6]Mapping!$BB$2:$BB$3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'[11]x-Lists'!$AQ$2:$AQ$12</definedName>
    <definedName name="THREAD_COUNT">'[2]x-Lists'!$AN$2:$AN$27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#REF!</definedName>
    <definedName name="TransitCalendar">'[4]Transit Calendar'!$A$1:$H$501</definedName>
    <definedName name="TransitOTBWeeks">'[4]Transit Calendar'!$H$1:$H$468</definedName>
    <definedName name="TREATMENT">'[11]x-Lists'!$AR$2:$AR$23</definedName>
    <definedName name="UDA3A">'[3]other data'!$AY$2:$AY$4</definedName>
    <definedName name="UDA3B">'[3]other data'!$AZ$2:$AZ$6</definedName>
    <definedName name="UNIT">[10]Sheet1!$EF$2:$EF$3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'[7]Hardline Drop down'!$E$5</definedName>
    <definedName name="USPORTS">'[14]X-PORTS'!$I$5:$I$7</definedName>
    <definedName name="VALENCESA1">[4]!Table1[[#All],[PANEL]]</definedName>
    <definedName name="VALENCESS">[4]!Table1[[#All],[N/A]]</definedName>
    <definedName name="VASE">#REF!</definedName>
    <definedName name="VendorType">'[7]Hardline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#REF!</definedName>
    <definedName name="Window_Treatments_Hardware_Accessories.">#REF!</definedName>
    <definedName name="WINDOWTREATMENTS">[4]!Table1[[#All],[VALENCES]]</definedName>
    <definedName name="wood">[10]Sheet1!$EG$2:$EG$3</definedName>
    <definedName name="World1">[8]Lists!$H$6:$H$29</definedName>
    <definedName name="WREATH">#REF!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'[2]x-Lists'!$D$2:$D$3</definedName>
    <definedName name="YNE">'[3]other data'!$BB$2:$BB$5</definedName>
    <definedName name="YNES">'[3]other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7" i="1" l="1"/>
  <c r="BH7" i="1"/>
  <c r="BB7" i="1"/>
  <c r="AY7" i="1"/>
  <c r="AV7" i="1"/>
  <c r="AS7" i="1"/>
  <c r="AQ7" i="1"/>
  <c r="AO7" i="1"/>
  <c r="AM7" i="1"/>
  <c r="AD7" i="1"/>
  <c r="AE7" i="1" s="1"/>
  <c r="AG7" i="1" s="1"/>
  <c r="S7" i="1"/>
  <c r="U7" i="1" s="1"/>
  <c r="AJ7" i="1" s="1"/>
  <c r="BL6" i="1"/>
  <c r="BH6" i="1"/>
  <c r="BB6" i="1"/>
  <c r="AY6" i="1"/>
  <c r="AV6" i="1"/>
  <c r="AS6" i="1"/>
  <c r="AQ6" i="1"/>
  <c r="AO6" i="1"/>
  <c r="AM6" i="1"/>
  <c r="AD6" i="1"/>
  <c r="AE6" i="1" s="1"/>
  <c r="AG6" i="1" s="1"/>
  <c r="S6" i="1"/>
  <c r="U6" i="1" s="1"/>
  <c r="AJ6" i="1" s="1"/>
  <c r="BL5" i="1"/>
  <c r="BH5" i="1"/>
  <c r="BB5" i="1"/>
  <c r="AY5" i="1"/>
  <c r="AV5" i="1"/>
  <c r="AS5" i="1"/>
  <c r="AQ5" i="1"/>
  <c r="AO5" i="1"/>
  <c r="AM5" i="1"/>
  <c r="AD5" i="1"/>
  <c r="AE5" i="1" s="1"/>
  <c r="AG5" i="1" s="1"/>
  <c r="S5" i="1"/>
  <c r="U5" i="1" s="1"/>
  <c r="AJ5" i="1" s="1"/>
  <c r="BL4" i="1"/>
  <c r="BH4" i="1"/>
  <c r="BB4" i="1"/>
  <c r="AY4" i="1"/>
  <c r="AV4" i="1"/>
  <c r="AS4" i="1"/>
  <c r="AQ4" i="1"/>
  <c r="AO4" i="1"/>
  <c r="AM4" i="1"/>
  <c r="AD4" i="1"/>
  <c r="AE4" i="1" s="1"/>
  <c r="AG4" i="1" s="1"/>
  <c r="S4" i="1"/>
  <c r="U4" i="1" s="1"/>
  <c r="AJ4" i="1" s="1"/>
  <c r="BL3" i="1"/>
  <c r="BH3" i="1"/>
  <c r="BB3" i="1"/>
  <c r="AY3" i="1"/>
  <c r="AV3" i="1"/>
  <c r="AS3" i="1"/>
  <c r="AQ3" i="1"/>
  <c r="AO3" i="1"/>
  <c r="AM3" i="1"/>
  <c r="AD3" i="1"/>
  <c r="AE3" i="1" s="1"/>
  <c r="AG3" i="1" s="1"/>
  <c r="S3" i="1"/>
  <c r="U3" i="1" s="1"/>
  <c r="AJ3" i="1" s="1"/>
  <c r="BL2" i="1"/>
  <c r="BH2" i="1"/>
  <c r="BB2" i="1"/>
  <c r="AY2" i="1"/>
  <c r="AV2" i="1"/>
  <c r="AS2" i="1"/>
  <c r="AQ2" i="1"/>
  <c r="AO2" i="1"/>
  <c r="AM2" i="1"/>
  <c r="AD2" i="1"/>
  <c r="AE2" i="1" s="1"/>
  <c r="AG2" i="1" s="1"/>
  <c r="S2" i="1"/>
  <c r="U2" i="1" s="1"/>
  <c r="BC3" i="1" l="1"/>
  <c r="AK3" i="1"/>
  <c r="BD3" i="1" s="1"/>
  <c r="BE3" i="1" s="1"/>
  <c r="AK5" i="1"/>
  <c r="BC5" i="1"/>
  <c r="AK7" i="1"/>
  <c r="BC7" i="1"/>
  <c r="AJ2" i="1"/>
  <c r="AK2" i="1" s="1"/>
  <c r="BC4" i="1"/>
  <c r="BC6" i="1"/>
  <c r="BC2" i="1"/>
  <c r="AK4" i="1"/>
  <c r="AK6" i="1"/>
  <c r="BD6" i="1" s="1"/>
  <c r="BK3" i="1" l="1"/>
  <c r="BD4" i="1"/>
  <c r="BK4" i="1" s="1"/>
  <c r="BD7" i="1"/>
  <c r="BD5" i="1"/>
  <c r="BD2" i="1"/>
  <c r="BK6" i="1"/>
  <c r="BE6" i="1"/>
  <c r="BE4" i="1" l="1"/>
  <c r="BK7" i="1"/>
  <c r="BE7" i="1"/>
  <c r="BE5" i="1"/>
  <c r="BK5" i="1"/>
  <c r="BK2" i="1"/>
  <c r="BE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<sst xmlns="http://schemas.openxmlformats.org/spreadsheetml/2006/main" count="142" uniqueCount="89">
  <si>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</si>
  <si>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</si>
  <si>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</si>
  <si>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</si>
  <si>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</si>
  <si>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</si>
  <si>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</si>
  <si>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</si>
  <si>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</si>
  <si>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</si>
  <si>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</si>
  <si>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</si>
  <si>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</si>
  <si>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</si>
  <si>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</si>
  <si>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</si>
  <si>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</si>
  <si>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</si>
  <si>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</si>
  <si>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</si>
  <si>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</si>
  <si>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</si>
  <si>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</si>
  <si>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</si>
  <si>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</si>
  <si>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</si>
  <si>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</si>
  <si>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</si>
  <si>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</si>
  <si>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</si>
  <si>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</si>
  <si>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</si>
  <si>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</si>
  <si>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</si>
  <si>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</si>
  <si>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</si>
  <si>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</si>
  <si>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</si>
  <si>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</si>
  <si>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</si>
  <si>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</si>
  <si>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</si>
  <si>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</si>
  <si>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</si>
  <si>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</si>
  <si>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</si>
  <si>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</si>
  <si>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</si>
  <si>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</si>
  <si>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</si>
  <si>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</si>
  <si>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</si>
  <si>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</si>
  <si>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</si>
  <si>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</si>
  <si>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</si>
  <si>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</si>
  <si>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</si>
  <si>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</si>
  <si>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</si>
  <si>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</si>
  <si>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</si>
  <si>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</si>
  <si>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</si>
  <si>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510 Design</t>
  </si>
  <si>
    <t>COMFORTER (SET)</t>
  </si>
  <si>
    <t>Faux Fur</t>
  </si>
  <si>
    <t>100% Polyester Snow Leopard Faux Fur Comfoter Set</t>
    <phoneticPr fontId="8" type="noConversion"/>
  </si>
  <si>
    <t>Faux Fur Comforter Set</t>
  </si>
  <si>
    <t>Comforter: 350gsm Snow Leopard Faux Fur to 85gsm Solid Microfiber, 200gsm Poly Fiber Filling, Jump Tack Stitched.
Sham: Overlap open on Back
Package: Wire Rim Bag + Insert, Case Pack 1</t>
  </si>
  <si>
    <t>100% Polyester 350gsm Faux Fur, 100% Polyester 85gsm Microfiber, 100% Polyester 200gsm Filling</t>
    <phoneticPr fontId="8" type="noConversion"/>
  </si>
  <si>
    <t>F/Q: 90x92"/20x26"(2)</t>
  </si>
  <si>
    <t>Snow Leopard</t>
  </si>
  <si>
    <t>KL10-3940</t>
    <phoneticPr fontId="2" type="noConversion"/>
  </si>
  <si>
    <t>Set</t>
  </si>
  <si>
    <t>Normal</t>
  </si>
  <si>
    <t>9404.90.9022</t>
  </si>
  <si>
    <t>100% Polyester 350gsm Faux Fur, 100% Polyester 85gsm Microfiber, 100% Polyester 200gsm Filling</t>
  </si>
  <si>
    <t>K: 104x92"/20x36"(2)</t>
  </si>
  <si>
    <t>KL10-3941</t>
  </si>
  <si>
    <t>100% Polyester Tripe Layer Jacquard Faux Fur Comforter Set</t>
    <phoneticPr fontId="8" type="noConversion"/>
  </si>
  <si>
    <t>Comforter: 450gsm Solid Triple Layers Carved Faux Fur to 85gsm Solid Microfiber, 200gsm Poly Fiber Filling, Jump Tack Stitched.
Sham: Overlap open on Back
Package: Wire Rim Bag + Insert, Case Pack 1</t>
  </si>
  <si>
    <t>100% Polyester 450gsm Faux Fur, 100% Polyester 85gsm Microfiber, 100% Polyester 200gsm Filling</t>
  </si>
  <si>
    <t>Ivory Animal</t>
  </si>
  <si>
    <t>KL10-3942</t>
  </si>
  <si>
    <t>KL10-3943</t>
  </si>
  <si>
    <t>Blue Chevron</t>
  </si>
  <si>
    <t>KL10-3944</t>
  </si>
  <si>
    <t>KL10-3945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</si>
</sst>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0" fontId="3" fillId="7" borderId="0" xfId="0" applyFont="1" applyFill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77" fontId="7" fillId="3" borderId="2" xfId="2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5" fillId="0" borderId="1" xfId="0" applyFont="1" applyFill="1" applyBorder="1" applyAlignment="1">
      <alignment horizontal="center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Kohl's%202026%20510%20Design%20Faux%20Fur%20Comforter%20Set%20Commitment%20202603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ordon.xie\Documents\EE\Khol's\Blanket%20Division\2021%20TN%20Comforter%20Set\Buy%20Sheet\True%20North%20FA21%202021.02.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26.02.09"/>
      <sheetName val="ValueSelection"/>
      <sheetName val="Data"/>
    </sheetNames>
    <sheetDataSet>
      <sheetData sheetId="0"/>
      <sheetData sheetId="1"/>
      <sheetData sheetId="2">
        <row r="99">
          <cell r="D99">
            <v>146.5</v>
          </cell>
          <cell r="F99">
            <v>167.2</v>
          </cell>
          <cell r="K99">
            <v>123.7</v>
          </cell>
          <cell r="M99">
            <v>139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W5" t="str">
            <v>CLOSE OUT</v>
          </cell>
          <cell r="X5" t="str">
            <v>BOYS_HUSKY</v>
          </cell>
          <cell r="Y5" t="str">
            <v>BOWLS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</row>
        <row r="19">
          <cell r="X19" t="str">
            <v>MAT_TOP</v>
          </cell>
          <cell r="Y19" t="str">
            <v>HANGER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tem Set Up Form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Attributes"/>
      <sheetName val="Sheet4"/>
      <sheetName val="True North FA21 2021.02.16"/>
    </sheetNames>
    <sheetDataSet>
      <sheetData sheetId="0" refreshError="1"/>
      <sheetData sheetId="1"/>
      <sheetData sheetId="2" refreshError="1"/>
      <sheetData sheetId="3"/>
      <sheetData sheetId="4">
        <row r="1">
          <cell r="B1" t="str">
            <v>Kohl's Q3 2020 - Q1 2021 Transit Calendar</v>
          </cell>
        </row>
        <row r="3">
          <cell r="H3" t="str">
            <v xml:space="preserve">OTB Month </v>
          </cell>
        </row>
        <row r="4">
          <cell r="H4" t="str">
            <v xml:space="preserve">OTB Week </v>
          </cell>
        </row>
        <row r="5">
          <cell r="H5" t="str">
            <v xml:space="preserve">In DC Week of </v>
          </cell>
        </row>
        <row r="6">
          <cell r="H6" t="str">
            <v xml:space="preserve">Ship / Cancel Date 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>
        <row r="2">
          <cell r="A2" t="str">
            <v>Feb Wk 1</v>
          </cell>
        </row>
      </sheetData>
      <sheetData sheetId="6">
        <row r="2">
          <cell r="C2" t="str">
            <v>Dev Choice
Style #</v>
          </cell>
        </row>
      </sheetData>
      <sheetData sheetId="7" refreshError="1"/>
      <sheetData sheetId="8" refreshError="1"/>
      <sheetData sheetId="9" refreshError="1"/>
      <sheetData sheetId="10" refreshError="1"/>
      <sheetData sheetId="11"/>
      <sheetData sheetId="12">
        <row r="3">
          <cell r="C3" t="str">
            <v>ECOM</v>
          </cell>
        </row>
      </sheetData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7"/>
  <sheetViews>
    <sheetView tabSelected="1" workbookViewId="0">
      <selection activeCell="V8" sqref="V8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7.5703125" style="2" customWidth="1"/>
    <col min="8" max="8" width="15" style="2" customWidth="1"/>
    <col min="9" max="9" width="16.140625" style="2" customWidth="1"/>
    <col min="10" max="10" width="25.7109375" style="2" customWidth="1"/>
    <col min="11" max="11" width="15.28515625" style="3" customWidth="1"/>
    <col min="12" max="12" width="13.140625" style="2" customWidth="1"/>
    <col min="13" max="13" width="12.42578125" style="2" customWidth="1"/>
    <col min="14" max="14" width="6.140625" style="2" customWidth="1"/>
    <col min="15" max="15" width="8.5703125" style="2" customWidth="1"/>
    <col min="16" max="16" width="10.85546875" style="2" customWidth="1"/>
    <col min="17" max="17" width="14.85546875" style="2" customWidth="1"/>
    <col min="18" max="18" width="5.5703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10" customWidth="1"/>
    <col min="50" max="50" width="7.85546875" style="10" customWidth="1"/>
    <col min="51" max="51" width="9.5703125" style="6" customWidth="1"/>
    <col min="52" max="52" width="7.7109375" style="6" customWidth="1"/>
    <col min="53" max="53" width="8.28515625" style="10" customWidth="1"/>
    <col min="54" max="54" width="9.140625" style="6" customWidth="1"/>
    <col min="55" max="55" width="9.140625" style="2" customWidth="1"/>
    <col min="56" max="57" width="9.140625" style="2"/>
    <col min="58" max="59" width="9.140625" style="6"/>
    <col min="60" max="60" width="9.140625" style="2"/>
    <col min="61" max="61" width="10.140625" style="6" customWidth="1"/>
    <col min="62" max="62" width="9.140625" style="2"/>
    <col min="63" max="64" width="10.140625" style="2" bestFit="1" customWidth="1"/>
    <col min="65" max="16384" width="9.140625" style="2"/>
  </cols>
  <sheetData>
    <row r="1" spans="1:64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33" t="s">
        <v>43</v>
      </c>
      <c r="AS1" s="30" t="s">
        <v>44</v>
      </c>
      <c r="AT1" s="24" t="s">
        <v>45</v>
      </c>
      <c r="AU1" s="31" t="s">
        <v>46</v>
      </c>
      <c r="AV1" s="30" t="s">
        <v>47</v>
      </c>
      <c r="AW1" s="13" t="s">
        <v>48</v>
      </c>
      <c r="AX1" s="31" t="s">
        <v>49</v>
      </c>
      <c r="AY1" s="30" t="s">
        <v>50</v>
      </c>
      <c r="AZ1" s="13" t="s">
        <v>51</v>
      </c>
      <c r="BA1" s="31" t="s">
        <v>52</v>
      </c>
      <c r="BB1" s="30" t="s">
        <v>53</v>
      </c>
      <c r="BC1" s="30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38" t="s">
        <v>59</v>
      </c>
      <c r="BI1" s="39" t="s">
        <v>60</v>
      </c>
      <c r="BJ1" s="13" t="s">
        <v>61</v>
      </c>
      <c r="BK1" s="40" t="s">
        <v>62</v>
      </c>
      <c r="BL1" s="40" t="s">
        <v>63</v>
      </c>
    </row>
    <row r="2" spans="1:64" ht="45" customHeight="1" x14ac:dyDescent="0.25">
      <c r="A2" s="41">
        <v>1</v>
      </c>
      <c r="B2" s="42"/>
      <c r="C2" s="42"/>
      <c r="D2" s="42" t="s">
        <v>64</v>
      </c>
      <c r="E2" s="42"/>
      <c r="F2" s="42" t="s">
        <v>65</v>
      </c>
      <c r="G2" s="42" t="s">
        <v>66</v>
      </c>
      <c r="H2" s="42" t="s">
        <v>67</v>
      </c>
      <c r="I2" s="42" t="s">
        <v>68</v>
      </c>
      <c r="J2" s="42" t="s">
        <v>69</v>
      </c>
      <c r="K2" s="43" t="s">
        <v>70</v>
      </c>
      <c r="L2" s="42" t="s">
        <v>71</v>
      </c>
      <c r="M2" s="42" t="s">
        <v>72</v>
      </c>
      <c r="N2" s="42"/>
      <c r="O2" s="42"/>
      <c r="P2" s="44" t="s">
        <v>73</v>
      </c>
      <c r="Q2" s="42"/>
      <c r="R2" s="42" t="s">
        <v>74</v>
      </c>
      <c r="S2" s="45">
        <f>'[18]26.02.09'!K99</f>
        <v>123.7</v>
      </c>
      <c r="T2" s="46">
        <v>7.8</v>
      </c>
      <c r="U2" s="47">
        <f>IF(ISERROR(S2/T2),"",S2/T2)</f>
        <v>15.858974358974359</v>
      </c>
      <c r="V2" s="48">
        <v>15.86</v>
      </c>
      <c r="W2" s="12">
        <v>15.86</v>
      </c>
      <c r="X2" s="42" t="s">
        <v>75</v>
      </c>
      <c r="Y2" s="49">
        <v>56</v>
      </c>
      <c r="Z2" s="49">
        <v>54</v>
      </c>
      <c r="AA2" s="49">
        <v>22</v>
      </c>
      <c r="AB2" s="46">
        <v>6</v>
      </c>
      <c r="AC2" s="50">
        <v>1</v>
      </c>
      <c r="AD2" s="51">
        <f>IF(Y2="","",Y2*Z2*AA2/1000000)</f>
        <v>6.6528000000000004E-2</v>
      </c>
      <c r="AE2" s="52">
        <f>IF(AC2="","",65/AD2*AC2)</f>
        <v>977.03222703222696</v>
      </c>
      <c r="AF2" s="42">
        <v>2400</v>
      </c>
      <c r="AG2" s="53">
        <f>IF(ISERROR(AF2/AE2),"",AF2/AE2)</f>
        <v>2.4564184615384619</v>
      </c>
      <c r="AH2" s="42" t="s">
        <v>76</v>
      </c>
      <c r="AI2" s="54">
        <v>0.27800000000000002</v>
      </c>
      <c r="AJ2" s="53">
        <f>IF(ISERROR(V2*AI2),"",V2*AI2)</f>
        <v>4.4090800000000003</v>
      </c>
      <c r="AK2" s="53">
        <f t="shared" ref="AK2:AK7" si="0">IF(ISERROR(V2+AG2+AJ2),"",V2+AG2+AJ2)</f>
        <v>22.725498461538461</v>
      </c>
      <c r="AL2" s="54">
        <v>0.01</v>
      </c>
      <c r="AM2" s="53">
        <f t="shared" ref="AM2:AM7" si="1">IF(ISERROR(BF2*AL2),"",BF2*AL2)</f>
        <v>0.31059999999999999</v>
      </c>
      <c r="AN2" s="54">
        <v>0</v>
      </c>
      <c r="AO2" s="53">
        <f t="shared" ref="AO2:AO7" si="2">IF(ISERROR(BF2*AN2),"",BF2*AN2)</f>
        <v>0</v>
      </c>
      <c r="AP2" s="54">
        <v>0</v>
      </c>
      <c r="AQ2" s="53">
        <f t="shared" ref="AQ2:AQ7" si="3">IF(ISERROR(BF2*AP2),"",BF2*AP2)</f>
        <v>0</v>
      </c>
      <c r="AR2" s="54">
        <v>0.11749999999999999</v>
      </c>
      <c r="AS2" s="53">
        <f>IF(ISERROR(BF2*AR2),"",BF2*AR2)</f>
        <v>3.6495499999999996</v>
      </c>
      <c r="AT2" s="42">
        <v>0</v>
      </c>
      <c r="AU2" s="54">
        <v>0</v>
      </c>
      <c r="AV2" s="53">
        <f t="shared" ref="AV2:AV7" si="4">IF(ISERROR(BF2*AU2),"",BF2*AU2)</f>
        <v>0</v>
      </c>
      <c r="AW2" s="53">
        <v>0</v>
      </c>
      <c r="AX2" s="54">
        <v>0</v>
      </c>
      <c r="AY2" s="53">
        <f>IF(ISERROR(BF2*AX2),"",BF2*AX2)</f>
        <v>0</v>
      </c>
      <c r="AZ2" s="53">
        <v>0</v>
      </c>
      <c r="BA2" s="54">
        <v>0</v>
      </c>
      <c r="BB2" s="53">
        <f>IF(ISERROR(BF2*BA2),"",BF2*BA2)</f>
        <v>0</v>
      </c>
      <c r="BC2" s="53">
        <f>IF(ISERROR(AM2+AO2+AQ2+AS2+AV2),"",AM2+AO2+AQ2+AS2+AV2)</f>
        <v>3.9601499999999996</v>
      </c>
      <c r="BD2" s="53">
        <f t="shared" ref="BD2:BD7" si="5">IF(ISERROR(AK2+BC2),"",AK2+BC2)</f>
        <v>26.685648461538459</v>
      </c>
      <c r="BE2" s="55">
        <f t="shared" ref="BE2:BE7" si="6">IF(ISERROR((BF2-BD2)/BF2),"",(BF2-BD2)/BF2)</f>
        <v>0.14083552924860077</v>
      </c>
      <c r="BF2" s="12">
        <v>31.06</v>
      </c>
      <c r="BG2" s="12">
        <v>149.99</v>
      </c>
      <c r="BH2" s="55">
        <f>IF(ISERROR((BG2-BF2)/BG2),"",(BG2-BF2)/BG2)</f>
        <v>0.79291952796853127</v>
      </c>
      <c r="BI2" s="12"/>
      <c r="BJ2" s="11">
        <v>2200</v>
      </c>
      <c r="BK2" s="53">
        <f>IF(ISERROR(BD2*BJ2),"",BD2*BJ2)</f>
        <v>58708.426615384611</v>
      </c>
      <c r="BL2" s="53">
        <f>IF(ISERROR(BF2*BJ2),"",BF2*BJ2)</f>
        <v>68332</v>
      </c>
    </row>
    <row r="3" spans="1:64" ht="45" customHeight="1" x14ac:dyDescent="0.25">
      <c r="A3" s="41">
        <v>2</v>
      </c>
      <c r="B3" s="42"/>
      <c r="C3" s="42"/>
      <c r="D3" s="42" t="s">
        <v>64</v>
      </c>
      <c r="E3" s="42"/>
      <c r="F3" s="42" t="s">
        <v>65</v>
      </c>
      <c r="G3" s="42" t="s">
        <v>66</v>
      </c>
      <c r="H3" s="56" t="s">
        <v>67</v>
      </c>
      <c r="I3" s="42" t="s">
        <v>68</v>
      </c>
      <c r="J3" s="42" t="s">
        <v>69</v>
      </c>
      <c r="K3" s="43" t="s">
        <v>77</v>
      </c>
      <c r="L3" s="42" t="s">
        <v>78</v>
      </c>
      <c r="M3" s="42" t="s">
        <v>72</v>
      </c>
      <c r="N3" s="42"/>
      <c r="O3" s="42"/>
      <c r="P3" s="44" t="s">
        <v>79</v>
      </c>
      <c r="Q3" s="42"/>
      <c r="R3" s="42" t="s">
        <v>74</v>
      </c>
      <c r="S3" s="45">
        <f>'[18]26.02.09'!M99</f>
        <v>139</v>
      </c>
      <c r="T3" s="46">
        <v>7.8</v>
      </c>
      <c r="U3" s="47">
        <f t="shared" ref="U3:U7" si="7">IF(ISERROR(S3/T3),"",S3/T3)</f>
        <v>17.820512820512821</v>
      </c>
      <c r="V3" s="48">
        <v>17.82</v>
      </c>
      <c r="W3" s="12">
        <v>17.82</v>
      </c>
      <c r="X3" s="42" t="s">
        <v>75</v>
      </c>
      <c r="Y3" s="49">
        <v>56</v>
      </c>
      <c r="Z3" s="49">
        <v>54</v>
      </c>
      <c r="AA3" s="49">
        <v>25</v>
      </c>
      <c r="AB3" s="46">
        <v>6</v>
      </c>
      <c r="AC3" s="11">
        <v>1</v>
      </c>
      <c r="AD3" s="51">
        <f t="shared" ref="AD3:AD7" si="8">IF(Y3="","",Y3*Z3*AA3/1000000)</f>
        <v>7.5600000000000001E-2</v>
      </c>
      <c r="AE3" s="52">
        <f t="shared" ref="AE3:AE7" si="9">IF(AC3="","",65/AD3*AC3)</f>
        <v>859.7883597883598</v>
      </c>
      <c r="AF3" s="42">
        <v>2400</v>
      </c>
      <c r="AG3" s="53">
        <f t="shared" ref="AG3:AG7" si="10">IF(ISERROR(AF3/AE3),"",AF3/AE3)</f>
        <v>2.7913846153846151</v>
      </c>
      <c r="AH3" s="42" t="s">
        <v>76</v>
      </c>
      <c r="AI3" s="54">
        <v>0.27800000000000002</v>
      </c>
      <c r="AJ3" s="53">
        <f>IF(ISERROR(V3*AI3),"",V3*AI3)</f>
        <v>4.9539600000000004</v>
      </c>
      <c r="AK3" s="53">
        <f t="shared" si="0"/>
        <v>25.565344615384618</v>
      </c>
      <c r="AL3" s="54">
        <v>0.01</v>
      </c>
      <c r="AM3" s="53">
        <f t="shared" si="1"/>
        <v>0.34950000000000003</v>
      </c>
      <c r="AN3" s="54">
        <v>0</v>
      </c>
      <c r="AO3" s="53">
        <f t="shared" si="2"/>
        <v>0</v>
      </c>
      <c r="AP3" s="54">
        <v>0</v>
      </c>
      <c r="AQ3" s="53">
        <f t="shared" si="3"/>
        <v>0</v>
      </c>
      <c r="AR3" s="54">
        <v>0.11749999999999999</v>
      </c>
      <c r="AS3" s="53">
        <f t="shared" ref="AS3:AS7" si="11">IF(ISERROR(BF3*AR3),"",BF3*AR3)</f>
        <v>4.1066250000000002</v>
      </c>
      <c r="AT3" s="42">
        <v>0</v>
      </c>
      <c r="AU3" s="54">
        <v>0</v>
      </c>
      <c r="AV3" s="53">
        <f t="shared" si="4"/>
        <v>0</v>
      </c>
      <c r="AW3" s="53">
        <v>0</v>
      </c>
      <c r="AX3" s="54">
        <v>0</v>
      </c>
      <c r="AY3" s="53">
        <f t="shared" ref="AY3:AY7" si="12">IF(ISERROR(BF3*AX3),"",BF3*AX3)</f>
        <v>0</v>
      </c>
      <c r="AZ3" s="53">
        <v>0</v>
      </c>
      <c r="BA3" s="54">
        <v>0</v>
      </c>
      <c r="BB3" s="53">
        <f t="shared" ref="BB3:BB7" si="13">IF(ISERROR(BF3*BA3),"",BF3*BA3)</f>
        <v>0</v>
      </c>
      <c r="BC3" s="53">
        <f t="shared" ref="BC3:BC7" si="14">IF(ISERROR(AM3+AO3+AQ3+AS3+AV3),"",AM3+AO3+AQ3+AS3+AV3)</f>
        <v>4.4561250000000001</v>
      </c>
      <c r="BD3" s="53">
        <f t="shared" si="5"/>
        <v>30.021469615384618</v>
      </c>
      <c r="BE3" s="55">
        <f t="shared" si="6"/>
        <v>0.14101660614064049</v>
      </c>
      <c r="BF3" s="12">
        <v>34.950000000000003</v>
      </c>
      <c r="BG3" s="12">
        <v>179.99</v>
      </c>
      <c r="BH3" s="55">
        <f t="shared" ref="BH3:BH7" si="15">IF(ISERROR((BG3-BF3)/BG3),"",(BG3-BF3)/BG3)</f>
        <v>0.80582254569698319</v>
      </c>
      <c r="BI3" s="12"/>
      <c r="BJ3" s="11">
        <v>1800</v>
      </c>
      <c r="BK3" s="53">
        <f t="shared" ref="BK3:BK7" si="16">IF(ISERROR(BD3*BJ3),"",BD3*BJ3)</f>
        <v>54038.645307692314</v>
      </c>
      <c r="BL3" s="53">
        <f t="shared" ref="BL3:BL7" si="17">IF(ISERROR(BF3*BJ3),"",BF3*BJ3)</f>
        <v>62910.000000000007</v>
      </c>
    </row>
    <row r="4" spans="1:64" ht="45" customHeight="1" x14ac:dyDescent="0.25">
      <c r="A4" s="41">
        <v>3</v>
      </c>
      <c r="B4" s="42"/>
      <c r="C4" s="42"/>
      <c r="D4" s="42" t="s">
        <v>64</v>
      </c>
      <c r="E4" s="42"/>
      <c r="F4" s="42" t="s">
        <v>65</v>
      </c>
      <c r="G4" s="42" t="s">
        <v>66</v>
      </c>
      <c r="H4" s="56" t="s">
        <v>80</v>
      </c>
      <c r="I4" s="42" t="s">
        <v>68</v>
      </c>
      <c r="J4" s="42" t="s">
        <v>81</v>
      </c>
      <c r="K4" s="43" t="s">
        <v>82</v>
      </c>
      <c r="L4" s="42" t="s">
        <v>71</v>
      </c>
      <c r="M4" s="42" t="s">
        <v>83</v>
      </c>
      <c r="N4" s="42"/>
      <c r="O4" s="42"/>
      <c r="P4" s="44" t="s">
        <v>84</v>
      </c>
      <c r="Q4" s="42"/>
      <c r="R4" s="42" t="s">
        <v>74</v>
      </c>
      <c r="S4" s="45">
        <f>'[18]26.02.09'!D99</f>
        <v>146.5</v>
      </c>
      <c r="T4" s="46">
        <v>7.8</v>
      </c>
      <c r="U4" s="47">
        <f t="shared" si="7"/>
        <v>18.782051282051281</v>
      </c>
      <c r="V4" s="48">
        <v>18.78</v>
      </c>
      <c r="W4" s="12">
        <v>18.78</v>
      </c>
      <c r="X4" s="42" t="s">
        <v>75</v>
      </c>
      <c r="Y4" s="49">
        <v>56</v>
      </c>
      <c r="Z4" s="49">
        <v>54</v>
      </c>
      <c r="AA4" s="49">
        <v>26</v>
      </c>
      <c r="AB4" s="46">
        <v>6</v>
      </c>
      <c r="AC4" s="11">
        <v>1</v>
      </c>
      <c r="AD4" s="51">
        <f t="shared" si="8"/>
        <v>7.8623999999999999E-2</v>
      </c>
      <c r="AE4" s="52">
        <f t="shared" si="9"/>
        <v>826.71957671957671</v>
      </c>
      <c r="AF4" s="42">
        <v>2400</v>
      </c>
      <c r="AG4" s="53">
        <f t="shared" si="10"/>
        <v>2.9030399999999998</v>
      </c>
      <c r="AH4" s="42" t="s">
        <v>76</v>
      </c>
      <c r="AI4" s="54">
        <v>0.27800000000000002</v>
      </c>
      <c r="AJ4" s="53">
        <f t="shared" ref="AJ4:AJ7" si="18">IF(ISERROR(V4*AI4),"",V4*AI4)</f>
        <v>5.2208400000000008</v>
      </c>
      <c r="AK4" s="53">
        <f t="shared" si="0"/>
        <v>26.903880000000001</v>
      </c>
      <c r="AL4" s="54">
        <v>0.01</v>
      </c>
      <c r="AM4" s="53">
        <f t="shared" si="1"/>
        <v>0.36670000000000003</v>
      </c>
      <c r="AN4" s="54">
        <v>0</v>
      </c>
      <c r="AO4" s="53">
        <f t="shared" si="2"/>
        <v>0</v>
      </c>
      <c r="AP4" s="54">
        <v>0</v>
      </c>
      <c r="AQ4" s="53">
        <f t="shared" si="3"/>
        <v>0</v>
      </c>
      <c r="AR4" s="54">
        <v>0.11749999999999999</v>
      </c>
      <c r="AS4" s="53">
        <f t="shared" si="11"/>
        <v>4.3087249999999999</v>
      </c>
      <c r="AT4" s="42">
        <v>0</v>
      </c>
      <c r="AU4" s="54">
        <v>0</v>
      </c>
      <c r="AV4" s="53">
        <f t="shared" si="4"/>
        <v>0</v>
      </c>
      <c r="AW4" s="53">
        <v>0</v>
      </c>
      <c r="AX4" s="54">
        <v>0</v>
      </c>
      <c r="AY4" s="53">
        <f t="shared" si="12"/>
        <v>0</v>
      </c>
      <c r="AZ4" s="53">
        <v>0</v>
      </c>
      <c r="BA4" s="54">
        <v>0</v>
      </c>
      <c r="BB4" s="53">
        <f t="shared" si="13"/>
        <v>0</v>
      </c>
      <c r="BC4" s="53">
        <f t="shared" si="14"/>
        <v>4.6754249999999997</v>
      </c>
      <c r="BD4" s="53">
        <f t="shared" si="5"/>
        <v>31.579305000000002</v>
      </c>
      <c r="BE4" s="55">
        <f t="shared" si="6"/>
        <v>0.13882451595309517</v>
      </c>
      <c r="BF4" s="12">
        <v>36.67</v>
      </c>
      <c r="BG4" s="12">
        <v>149.99</v>
      </c>
      <c r="BH4" s="55">
        <f t="shared" si="15"/>
        <v>0.75551703446896457</v>
      </c>
      <c r="BI4" s="12"/>
      <c r="BJ4" s="11">
        <v>1500</v>
      </c>
      <c r="BK4" s="53">
        <f t="shared" si="16"/>
        <v>47368.957500000004</v>
      </c>
      <c r="BL4" s="53">
        <f t="shared" si="17"/>
        <v>55005</v>
      </c>
    </row>
    <row r="5" spans="1:64" ht="45" customHeight="1" x14ac:dyDescent="0.25">
      <c r="A5" s="41">
        <v>4</v>
      </c>
      <c r="B5" s="42"/>
      <c r="C5" s="42"/>
      <c r="D5" s="42" t="s">
        <v>64</v>
      </c>
      <c r="E5" s="42"/>
      <c r="F5" s="42" t="s">
        <v>65</v>
      </c>
      <c r="G5" s="42" t="s">
        <v>66</v>
      </c>
      <c r="H5" s="56" t="s">
        <v>80</v>
      </c>
      <c r="I5" s="42" t="s">
        <v>68</v>
      </c>
      <c r="J5" s="42" t="s">
        <v>81</v>
      </c>
      <c r="K5" s="43" t="s">
        <v>82</v>
      </c>
      <c r="L5" s="42" t="s">
        <v>78</v>
      </c>
      <c r="M5" s="42" t="s">
        <v>83</v>
      </c>
      <c r="N5" s="42"/>
      <c r="O5" s="42"/>
      <c r="P5" s="44" t="s">
        <v>85</v>
      </c>
      <c r="Q5" s="42"/>
      <c r="R5" s="42" t="s">
        <v>74</v>
      </c>
      <c r="S5" s="45">
        <f>'[18]26.02.09'!F99</f>
        <v>167.2</v>
      </c>
      <c r="T5" s="46">
        <v>7.8</v>
      </c>
      <c r="U5" s="47">
        <f t="shared" si="7"/>
        <v>21.435897435897434</v>
      </c>
      <c r="V5" s="48">
        <v>21.44</v>
      </c>
      <c r="W5" s="12">
        <v>21.44</v>
      </c>
      <c r="X5" s="42" t="s">
        <v>75</v>
      </c>
      <c r="Y5" s="49">
        <v>56</v>
      </c>
      <c r="Z5" s="49">
        <v>54</v>
      </c>
      <c r="AA5" s="49">
        <v>29</v>
      </c>
      <c r="AB5" s="46">
        <v>6</v>
      </c>
      <c r="AC5" s="11">
        <v>1</v>
      </c>
      <c r="AD5" s="51">
        <f t="shared" si="8"/>
        <v>8.7695999999999996E-2</v>
      </c>
      <c r="AE5" s="52">
        <f t="shared" si="9"/>
        <v>741.19686188651713</v>
      </c>
      <c r="AF5" s="42">
        <v>2400</v>
      </c>
      <c r="AG5" s="53">
        <f t="shared" si="10"/>
        <v>3.2380061538461535</v>
      </c>
      <c r="AH5" s="42" t="s">
        <v>76</v>
      </c>
      <c r="AI5" s="54">
        <v>0.27800000000000002</v>
      </c>
      <c r="AJ5" s="53">
        <f t="shared" si="18"/>
        <v>5.9603200000000012</v>
      </c>
      <c r="AK5" s="53">
        <f t="shared" si="0"/>
        <v>30.638326153846158</v>
      </c>
      <c r="AL5" s="54">
        <v>0.01</v>
      </c>
      <c r="AM5" s="53">
        <f t="shared" si="1"/>
        <v>0.41520000000000001</v>
      </c>
      <c r="AN5" s="54">
        <v>0</v>
      </c>
      <c r="AO5" s="53">
        <f t="shared" si="2"/>
        <v>0</v>
      </c>
      <c r="AP5" s="54">
        <v>0</v>
      </c>
      <c r="AQ5" s="53">
        <f t="shared" si="3"/>
        <v>0</v>
      </c>
      <c r="AR5" s="54">
        <v>0.11749999999999999</v>
      </c>
      <c r="AS5" s="53">
        <f t="shared" si="11"/>
        <v>4.8786000000000005</v>
      </c>
      <c r="AT5" s="42">
        <v>0</v>
      </c>
      <c r="AU5" s="54">
        <v>0</v>
      </c>
      <c r="AV5" s="53">
        <f t="shared" si="4"/>
        <v>0</v>
      </c>
      <c r="AW5" s="53">
        <v>0</v>
      </c>
      <c r="AX5" s="54">
        <v>0</v>
      </c>
      <c r="AY5" s="53">
        <f t="shared" si="12"/>
        <v>0</v>
      </c>
      <c r="AZ5" s="53">
        <v>0</v>
      </c>
      <c r="BA5" s="54">
        <v>0</v>
      </c>
      <c r="BB5" s="53">
        <f t="shared" si="13"/>
        <v>0</v>
      </c>
      <c r="BC5" s="53">
        <f t="shared" si="14"/>
        <v>5.2938000000000009</v>
      </c>
      <c r="BD5" s="53">
        <f t="shared" si="5"/>
        <v>35.932126153846156</v>
      </c>
      <c r="BE5" s="55">
        <f t="shared" si="6"/>
        <v>0.1345827034237439</v>
      </c>
      <c r="BF5" s="12">
        <v>41.52</v>
      </c>
      <c r="BG5" s="12">
        <v>179.99</v>
      </c>
      <c r="BH5" s="55">
        <f t="shared" si="15"/>
        <v>0.76932051780654476</v>
      </c>
      <c r="BI5" s="12"/>
      <c r="BJ5" s="11">
        <v>1300</v>
      </c>
      <c r="BK5" s="53">
        <f t="shared" si="16"/>
        <v>46711.764000000003</v>
      </c>
      <c r="BL5" s="53">
        <f t="shared" si="17"/>
        <v>53976.000000000007</v>
      </c>
    </row>
    <row r="6" spans="1:64" ht="45" customHeight="1" x14ac:dyDescent="0.25">
      <c r="A6" s="41">
        <v>5</v>
      </c>
      <c r="B6" s="42"/>
      <c r="C6" s="42"/>
      <c r="D6" s="42" t="s">
        <v>64</v>
      </c>
      <c r="E6" s="42"/>
      <c r="F6" s="42" t="s">
        <v>65</v>
      </c>
      <c r="G6" s="42" t="s">
        <v>66</v>
      </c>
      <c r="H6" s="56" t="s">
        <v>80</v>
      </c>
      <c r="I6" s="42" t="s">
        <v>68</v>
      </c>
      <c r="J6" s="42" t="s">
        <v>81</v>
      </c>
      <c r="K6" s="43" t="s">
        <v>82</v>
      </c>
      <c r="L6" s="42" t="s">
        <v>71</v>
      </c>
      <c r="M6" s="42" t="s">
        <v>86</v>
      </c>
      <c r="N6" s="42"/>
      <c r="O6" s="42"/>
      <c r="P6" s="44" t="s">
        <v>87</v>
      </c>
      <c r="Q6" s="42"/>
      <c r="R6" s="42" t="s">
        <v>74</v>
      </c>
      <c r="S6" s="45">
        <f>'[18]26.02.09'!D99</f>
        <v>146.5</v>
      </c>
      <c r="T6" s="46">
        <v>7.8</v>
      </c>
      <c r="U6" s="47">
        <f t="shared" si="7"/>
        <v>18.782051282051281</v>
      </c>
      <c r="V6" s="48">
        <v>18.78</v>
      </c>
      <c r="W6" s="12">
        <v>18.78</v>
      </c>
      <c r="X6" s="42" t="s">
        <v>75</v>
      </c>
      <c r="Y6" s="49">
        <v>56</v>
      </c>
      <c r="Z6" s="49">
        <v>54</v>
      </c>
      <c r="AA6" s="49">
        <v>26</v>
      </c>
      <c r="AB6" s="46">
        <v>6</v>
      </c>
      <c r="AC6" s="11">
        <v>1</v>
      </c>
      <c r="AD6" s="51">
        <f t="shared" si="8"/>
        <v>7.8623999999999999E-2</v>
      </c>
      <c r="AE6" s="52">
        <f t="shared" si="9"/>
        <v>826.71957671957671</v>
      </c>
      <c r="AF6" s="42">
        <v>2400</v>
      </c>
      <c r="AG6" s="53">
        <f t="shared" si="10"/>
        <v>2.9030399999999998</v>
      </c>
      <c r="AH6" s="42" t="s">
        <v>76</v>
      </c>
      <c r="AI6" s="54">
        <v>0.27800000000000002</v>
      </c>
      <c r="AJ6" s="53">
        <f t="shared" si="18"/>
        <v>5.2208400000000008</v>
      </c>
      <c r="AK6" s="53">
        <f t="shared" si="0"/>
        <v>26.903880000000001</v>
      </c>
      <c r="AL6" s="54">
        <v>0.01</v>
      </c>
      <c r="AM6" s="53">
        <f t="shared" si="1"/>
        <v>0.36670000000000003</v>
      </c>
      <c r="AN6" s="54">
        <v>0</v>
      </c>
      <c r="AO6" s="53">
        <f t="shared" si="2"/>
        <v>0</v>
      </c>
      <c r="AP6" s="54">
        <v>0</v>
      </c>
      <c r="AQ6" s="53">
        <f t="shared" si="3"/>
        <v>0</v>
      </c>
      <c r="AR6" s="54">
        <v>0.11749999999999999</v>
      </c>
      <c r="AS6" s="53">
        <f t="shared" si="11"/>
        <v>4.3087249999999999</v>
      </c>
      <c r="AT6" s="42">
        <v>0</v>
      </c>
      <c r="AU6" s="54">
        <v>0</v>
      </c>
      <c r="AV6" s="53">
        <f t="shared" si="4"/>
        <v>0</v>
      </c>
      <c r="AW6" s="53">
        <v>0</v>
      </c>
      <c r="AX6" s="54">
        <v>0</v>
      </c>
      <c r="AY6" s="53">
        <f t="shared" si="12"/>
        <v>0</v>
      </c>
      <c r="AZ6" s="53">
        <v>0</v>
      </c>
      <c r="BA6" s="54">
        <v>0</v>
      </c>
      <c r="BB6" s="53">
        <f t="shared" si="13"/>
        <v>0</v>
      </c>
      <c r="BC6" s="53">
        <f t="shared" si="14"/>
        <v>4.6754249999999997</v>
      </c>
      <c r="BD6" s="53">
        <f t="shared" si="5"/>
        <v>31.579305000000002</v>
      </c>
      <c r="BE6" s="55">
        <f t="shared" si="6"/>
        <v>0.13882451595309517</v>
      </c>
      <c r="BF6" s="12">
        <v>36.67</v>
      </c>
      <c r="BG6" s="12">
        <v>149.99</v>
      </c>
      <c r="BH6" s="55">
        <f t="shared" si="15"/>
        <v>0.75551703446896457</v>
      </c>
      <c r="BI6" s="12"/>
      <c r="BJ6" s="11">
        <v>1500</v>
      </c>
      <c r="BK6" s="53">
        <f t="shared" si="16"/>
        <v>47368.957500000004</v>
      </c>
      <c r="BL6" s="53">
        <f t="shared" si="17"/>
        <v>55005</v>
      </c>
    </row>
    <row r="7" spans="1:64" ht="45" customHeight="1" x14ac:dyDescent="0.25">
      <c r="A7" s="41">
        <v>6</v>
      </c>
      <c r="B7" s="42"/>
      <c r="C7" s="42"/>
      <c r="D7" s="42" t="s">
        <v>64</v>
      </c>
      <c r="E7" s="42"/>
      <c r="F7" s="42" t="s">
        <v>65</v>
      </c>
      <c r="G7" s="42" t="s">
        <v>66</v>
      </c>
      <c r="H7" s="56" t="s">
        <v>80</v>
      </c>
      <c r="I7" s="42" t="s">
        <v>68</v>
      </c>
      <c r="J7" s="42" t="s">
        <v>81</v>
      </c>
      <c r="K7" s="43" t="s">
        <v>82</v>
      </c>
      <c r="L7" s="42" t="s">
        <v>78</v>
      </c>
      <c r="M7" s="42" t="s">
        <v>86</v>
      </c>
      <c r="N7" s="42"/>
      <c r="O7" s="42"/>
      <c r="P7" s="44" t="s">
        <v>88</v>
      </c>
      <c r="Q7" s="42"/>
      <c r="R7" s="42" t="s">
        <v>74</v>
      </c>
      <c r="S7" s="45">
        <f>'[18]26.02.09'!F99</f>
        <v>167.2</v>
      </c>
      <c r="T7" s="46">
        <v>7.8</v>
      </c>
      <c r="U7" s="47">
        <f t="shared" si="7"/>
        <v>21.435897435897434</v>
      </c>
      <c r="V7" s="48">
        <v>21.44</v>
      </c>
      <c r="W7" s="12">
        <v>21.44</v>
      </c>
      <c r="X7" s="42" t="s">
        <v>75</v>
      </c>
      <c r="Y7" s="49">
        <v>56</v>
      </c>
      <c r="Z7" s="49">
        <v>54</v>
      </c>
      <c r="AA7" s="49">
        <v>29</v>
      </c>
      <c r="AB7" s="46">
        <v>6</v>
      </c>
      <c r="AC7" s="11">
        <v>1</v>
      </c>
      <c r="AD7" s="51">
        <f t="shared" si="8"/>
        <v>8.7695999999999996E-2</v>
      </c>
      <c r="AE7" s="52">
        <f t="shared" si="9"/>
        <v>741.19686188651713</v>
      </c>
      <c r="AF7" s="42">
        <v>2400</v>
      </c>
      <c r="AG7" s="53">
        <f t="shared" si="10"/>
        <v>3.2380061538461535</v>
      </c>
      <c r="AH7" s="42" t="s">
        <v>76</v>
      </c>
      <c r="AI7" s="54">
        <v>0.27800000000000002</v>
      </c>
      <c r="AJ7" s="53">
        <f t="shared" si="18"/>
        <v>5.9603200000000012</v>
      </c>
      <c r="AK7" s="53">
        <f t="shared" si="0"/>
        <v>30.638326153846158</v>
      </c>
      <c r="AL7" s="54">
        <v>0.01</v>
      </c>
      <c r="AM7" s="53">
        <f t="shared" si="1"/>
        <v>0.41520000000000001</v>
      </c>
      <c r="AN7" s="54">
        <v>0</v>
      </c>
      <c r="AO7" s="53">
        <f t="shared" si="2"/>
        <v>0</v>
      </c>
      <c r="AP7" s="54">
        <v>0</v>
      </c>
      <c r="AQ7" s="53">
        <f t="shared" si="3"/>
        <v>0</v>
      </c>
      <c r="AR7" s="54">
        <v>0.11749999999999999</v>
      </c>
      <c r="AS7" s="53">
        <f t="shared" si="11"/>
        <v>4.8786000000000005</v>
      </c>
      <c r="AT7" s="42">
        <v>0</v>
      </c>
      <c r="AU7" s="54">
        <v>0</v>
      </c>
      <c r="AV7" s="53">
        <f t="shared" si="4"/>
        <v>0</v>
      </c>
      <c r="AW7" s="53">
        <v>0</v>
      </c>
      <c r="AX7" s="54">
        <v>0</v>
      </c>
      <c r="AY7" s="53">
        <f t="shared" si="12"/>
        <v>0</v>
      </c>
      <c r="AZ7" s="53">
        <v>0</v>
      </c>
      <c r="BA7" s="54">
        <v>0</v>
      </c>
      <c r="BB7" s="53">
        <f t="shared" si="13"/>
        <v>0</v>
      </c>
      <c r="BC7" s="53">
        <f t="shared" si="14"/>
        <v>5.2938000000000009</v>
      </c>
      <c r="BD7" s="53">
        <f t="shared" si="5"/>
        <v>35.932126153846156</v>
      </c>
      <c r="BE7" s="55">
        <f t="shared" si="6"/>
        <v>0.1345827034237439</v>
      </c>
      <c r="BF7" s="12">
        <v>41.52</v>
      </c>
      <c r="BG7" s="12">
        <v>179.99</v>
      </c>
      <c r="BH7" s="55">
        <f t="shared" si="15"/>
        <v>0.76932051780654476</v>
      </c>
      <c r="BI7" s="12"/>
      <c r="BJ7" s="11">
        <v>1300</v>
      </c>
      <c r="BK7" s="53">
        <f t="shared" si="16"/>
        <v>46711.764000000003</v>
      </c>
      <c r="BL7" s="53">
        <f t="shared" si="17"/>
        <v>53976.000000000007</v>
      </c>
    </row>
  </sheetData>
  <sheetProtection insertRows="0" deleteRows="0" sort="0"/>
  <protectedRanges>
    <protectedRange sqref="BG2:BH7 BJ2:BJ7 AR1:AS1 AW1 AZ1 P8:BB245 L2:N245 Q2:BE7 A2:J245" name="Range1"/>
    <protectedRange sqref="K2:K250" name="Range1_1"/>
    <protectedRange sqref="BI2:BI245" name="Range1_2"/>
    <protectedRange sqref="O2:O245" name="Range1_2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[18]ValueSelection!#REF!</xm:f>
          </x14:formula1>
          <xm:sqref>E2:E7</xm:sqref>
        </x14:dataValidation>
        <x14:dataValidation type="list" allowBlank="1" showInputMessage="1" showErrorMessage="1">
          <x14:formula1>
            <xm:f>[18]ValueSelection!#REF!</xm:f>
          </x14:formula1>
          <xm:sqref>F2:F7</xm:sqref>
        </x14:dataValidation>
        <x14:dataValidation type="list" allowBlank="1" showInputMessage="1" showErrorMessage="1">
          <x14:formula1>
            <xm:f>[18]Data!#REF!</xm:f>
          </x14:formula1>
          <xm:sqref>R2:R7</xm:sqref>
        </x14:dataValidation>
        <x14:dataValidation type="list" allowBlank="1" showInputMessage="1" showErrorMessage="1">
          <x14:formula1>
            <xm:f>[18]Data!#REF!</xm:f>
          </x14:formula1>
          <xm:sqref>X2:X7</xm:sqref>
        </x14:dataValidation>
        <x14:dataValidation type="list" allowBlank="1" showInputMessage="1" showErrorMessage="1">
          <x14:formula1>
            <xm:f>[18]ValueSelection!#REF!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2026-03-24T02:41:58Z</dcterms:created>
  <dcterms:modified xsi:type="dcterms:W3CDTF">2026-03-24T02:46:00Z</dcterms:modified>
</cp:coreProperties>
</file>