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 localSheetId="0">#REF!</definedName>
    <definedName name="ADUL">#REF!</definedName>
    <definedName name="APL" localSheetId="0">#REF!</definedName>
    <definedName name="APL">#REF!</definedName>
    <definedName name="ART" localSheetId="0">#REF!</definedName>
    <definedName name="ART">#REF!</definedName>
    <definedName name="as">'[3]1-Import Product Data Sheet'!$X$2</definedName>
    <definedName name="Banner">'[4]Hardline Drop down'!$H$5:$H$9</definedName>
    <definedName name="BASI" localSheetId="0">#REF!</definedName>
    <definedName name="BASI">#REF!</definedName>
    <definedName name="BATH" localSheetId="0">#REF!</definedName>
    <definedName name="BATH">#REF!</definedName>
    <definedName name="bigidea">[5]Lists!$I$6:$I$29</definedName>
    <definedName name="BLK" localSheetId="0">#REF!</definedName>
    <definedName name="BLK">#REF!</definedName>
    <definedName name="Brand">'[3]1-Import Product Data Sheet'!$N$102:$N$144</definedName>
    <definedName name="Branded">[5]Lists!$F$6:$F$38</definedName>
    <definedName name="brands">'[1]other data'!$K$2:$K$48</definedName>
    <definedName name="CATEGORY">[6]Sheet1!$DW$2:$DW$3</definedName>
    <definedName name="chargeback">'[1]other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'[1]other data'!$I$3:$I$249</definedName>
    <definedName name="Cycle">[5]Lists!$E$6:$E$30</definedName>
    <definedName name="den">[5]Lists!$L$6:$L$29</definedName>
    <definedName name="diffgrp">'[1]diff group head'!$A$2:$A$47</definedName>
    <definedName name="DIFFS">'[1]other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'[1]other data'!$AC$3:$AC$14</definedName>
    <definedName name="FUR" localSheetId="0">#REF!</definedName>
    <definedName name="FUR">#REF!</definedName>
    <definedName name="HANGER">[1]hangers!$B$3:$B$42</definedName>
    <definedName name="hanger2">[1]hangers!$G$3:$G$42</definedName>
    <definedName name="INITIALBUY">[9]LIST!$G$2:$G$7</definedName>
    <definedName name="KD">[6]Sheet1!$DS$2:$DS$2</definedName>
    <definedName name="LGT" localSheetId="0">#REF!</definedName>
    <definedName name="LGT">#REF!</definedName>
    <definedName name="LIFESTYLE">[9]LIST!$C$2:$C$7</definedName>
    <definedName name="LOCALIZATION__PRICEPOINT">'[7]x-Lists'!$Z$2:$Z$4</definedName>
    <definedName name="loctype">'[1]other data'!$BN$2:$BN$6</definedName>
    <definedName name="M">[6]Sheet1!$EA$2:$EA$3</definedName>
    <definedName name="Office">'[4]Hardline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 localSheetId="0">#REF!</definedName>
    <definedName name="PET">#REF!</definedName>
    <definedName name="PETB" localSheetId="0">#REF!</definedName>
    <definedName name="PETB">#REF!</definedName>
    <definedName name="po_type">'[1]other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 localSheetId="0">#REF!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T" localSheetId="0">#REF!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WL" localSheetId="0">#REF!</definedName>
    <definedName name="TOWL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'[1]other data'!$BL$2:$BL$24</definedName>
    <definedName name="WIN" localSheetId="0">#REF!</definedName>
    <definedName name="WIN">#REF!</definedName>
    <definedName name="wood">[6]Sheet1!$EG$2:$EG$3</definedName>
    <definedName name="World1">[5]Lists!$H$6:$H$29</definedName>
    <definedName name="wvu.MARK.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 localSheetId="0">#REF!</definedName>
    <definedName name="YOUT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BB4" i="1" s="1"/>
  <c r="AI4" i="1"/>
  <c r="AC4" i="1"/>
  <c r="AD4" i="1" s="1"/>
  <c r="AF4" i="1" s="1"/>
  <c r="AJ4" i="1" s="1"/>
  <c r="BC4" i="1" s="1"/>
  <c r="BD4" i="1" s="1"/>
  <c r="T4" i="1"/>
  <c r="BJ3" i="1"/>
  <c r="BG3" i="1"/>
  <c r="BA3" i="1"/>
  <c r="AX3" i="1"/>
  <c r="AU3" i="1"/>
  <c r="AR3" i="1"/>
  <c r="AP3" i="1"/>
  <c r="AN3" i="1"/>
  <c r="AL3" i="1"/>
  <c r="AI3" i="1"/>
  <c r="AC3" i="1"/>
  <c r="AD3" i="1" s="1"/>
  <c r="AF3" i="1" s="1"/>
  <c r="AJ3" i="1" s="1"/>
  <c r="T3" i="1"/>
  <c r="BJ2" i="1"/>
  <c r="BG2" i="1"/>
  <c r="BA2" i="1"/>
  <c r="AX2" i="1"/>
  <c r="AU2" i="1"/>
  <c r="AR2" i="1"/>
  <c r="AP2" i="1"/>
  <c r="AN2" i="1"/>
  <c r="AL2" i="1"/>
  <c r="AI2" i="1"/>
  <c r="AC2" i="1"/>
  <c r="AD2" i="1" s="1"/>
  <c r="AF2" i="1" s="1"/>
  <c r="AJ2" i="1" s="1"/>
  <c r="T2" i="1"/>
  <c r="BB2" i="1" l="1"/>
  <c r="BC2" i="1" s="1"/>
  <c r="BB3" i="1"/>
  <c r="BC3" i="1"/>
  <c r="BD3" i="1" s="1"/>
  <c r="BI4" i="1"/>
  <c r="BI2" i="1" l="1"/>
  <c r="BD2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<sst xmlns="http://schemas.openxmlformats.org/spreadsheetml/2006/main" count="107" uniqueCount="84">
  <si>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</si>
  <si>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</si>
  <si>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</si>
  <si>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</si>
  <si>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</si>
  <si>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</si>
  <si>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</si>
  <si>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</si>
  <si>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</si>
  <si>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</si>
  <si>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</si>
  <si>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</si>
  <si>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</si>
  <si>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</si>
  <si>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</si>
  <si>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</si>
  <si>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</si>
  <si>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</si>
  <si>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</si>
  <si>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</si>
  <si>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</si>
  <si>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</si>
  <si>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</si>
  <si>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</si>
  <si>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</si>
  <si>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</si>
  <si>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</si>
  <si>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</si>
  <si>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</si>
  <si>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</si>
  <si>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</si>
  <si>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</si>
  <si>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</si>
  <si>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</si>
  <si>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</si>
  <si>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</si>
  <si>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</si>
  <si>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</si>
  <si>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</si>
  <si>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</si>
  <si>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</si>
  <si>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</si>
  <si>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</si>
  <si>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</si>
  <si>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</si>
  <si>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</si>
  <si>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</si>
  <si>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</si>
  <si>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</si>
  <si>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</si>
  <si>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</si>
  <si>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</si>
  <si>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</si>
  <si>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</si>
  <si>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</si>
  <si>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</si>
  <si>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</si>
  <si>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</si>
  <si>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</si>
  <si>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</si>
  <si>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</si>
  <si>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</si>
  <si>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</si>
  <si>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</si>
  <si>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COMFORTER (SET)</t>
  </si>
  <si>
    <t>Embossed MF</t>
    <phoneticPr fontId="8" type="noConversion"/>
  </si>
  <si>
    <t>100% Polyester Serta Emboosed MF DA Comforter</t>
    <phoneticPr fontId="8" type="noConversion"/>
  </si>
  <si>
    <t>Embossed MF DA Cmf</t>
    <phoneticPr fontId="8" type="noConversion"/>
  </si>
  <si>
    <r>
      <t>Comforter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90gsm MF embossed solid + moisture wicking cooling; Fill: 7oz/yd2 polyester fiber; sewing: ETE box quilting,knife edge all sides, ; Packaging: Rolled in self fabric string bag + insert; case pack 4</t>
    </r>
    <phoneticPr fontId="8" type="noConversion"/>
  </si>
  <si>
    <t>100% polyester overall</t>
    <phoneticPr fontId="8" type="noConversion"/>
  </si>
  <si>
    <t>63x90"</t>
  </si>
  <si>
    <t>Solid</t>
    <phoneticPr fontId="8" type="noConversion"/>
  </si>
  <si>
    <t>SH10-1104</t>
    <phoneticPr fontId="10" type="noConversion"/>
  </si>
  <si>
    <t>Piece</t>
  </si>
  <si>
    <t>Rolled</t>
  </si>
  <si>
    <t>9404.40.9022</t>
  </si>
  <si>
    <t>Royalty</t>
  </si>
  <si>
    <t>100% Polyester Serta Emboosed MF DA Comforter</t>
    <phoneticPr fontId="8" type="noConversion"/>
  </si>
  <si>
    <t>Embossed MF DA Cmf</t>
    <phoneticPr fontId="8" type="noConversion"/>
  </si>
  <si>
    <t>100% polyester overall</t>
  </si>
  <si>
    <t>90x90"</t>
  </si>
  <si>
    <t>SH10-1105</t>
  </si>
  <si>
    <t>104x90"</t>
  </si>
  <si>
    <t>SH10-1106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</si>
</sst>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  <font>
      <sz val="9"/>
      <name val="Calibri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2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1" xfId="1" applyNumberFormat="1" applyBorder="1" applyAlignment="1">
      <alignment wrapText="1"/>
    </xf>
    <xf numFmtId="177" fontId="1" fillId="0" borderId="1" xfId="1" applyNumberForma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3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177" fontId="4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7" fontId="7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5" borderId="1" xfId="3" applyNumberFormat="1" applyFont="1" applyFill="1" applyBorder="1" applyAlignment="1">
      <alignment wrapText="1"/>
    </xf>
    <xf numFmtId="10" fontId="4" fillId="0" borderId="0" xfId="1" applyNumberFormat="1" applyFont="1" applyAlignment="1">
      <alignment horizontal="center" wrapText="1"/>
    </xf>
    <xf numFmtId="177" fontId="7" fillId="3" borderId="1" xfId="3" applyNumberFormat="1" applyFont="1" applyFill="1" applyBorder="1" applyAlignment="1">
      <alignment wrapText="1"/>
    </xf>
    <xf numFmtId="10" fontId="7" fillId="3" borderId="1" xfId="3" applyNumberFormat="1" applyFont="1" applyFill="1" applyBorder="1" applyAlignment="1">
      <alignment wrapText="1"/>
    </xf>
    <xf numFmtId="0" fontId="4" fillId="7" borderId="0" xfId="1" applyFont="1" applyFill="1" applyAlignment="1">
      <alignment horizontal="center" wrapText="1"/>
    </xf>
    <xf numFmtId="177" fontId="4" fillId="3" borderId="1" xfId="1" applyNumberFormat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0" borderId="1" xfId="1" applyFont="1" applyBorder="1" applyAlignment="1">
      <alignment wrapText="1"/>
    </xf>
    <xf numFmtId="0" fontId="1" fillId="0" borderId="1" xfId="2" applyBorder="1" applyAlignment="1">
      <alignment wrapText="1"/>
    </xf>
    <xf numFmtId="0" fontId="1" fillId="0" borderId="1" xfId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1" applyNumberFormat="1" applyFont="1" applyBorder="1" applyAlignment="1">
      <alignment wrapText="1"/>
    </xf>
    <xf numFmtId="178" fontId="1" fillId="0" borderId="1" xfId="1" applyNumberFormat="1" applyBorder="1" applyAlignment="1">
      <alignment wrapText="1"/>
    </xf>
    <xf numFmtId="179" fontId="1" fillId="8" borderId="1" xfId="1" applyNumberFormat="1" applyFill="1" applyBorder="1" applyAlignment="1">
      <alignment wrapText="1"/>
    </xf>
    <xf numFmtId="1" fontId="1" fillId="8" borderId="1" xfId="1" applyNumberFormat="1" applyFill="1" applyBorder="1" applyAlignment="1">
      <alignment wrapText="1"/>
    </xf>
    <xf numFmtId="177" fontId="1" fillId="8" borderId="1" xfId="1" applyNumberFormat="1" applyFill="1" applyBorder="1" applyAlignment="1">
      <alignment wrapText="1"/>
    </xf>
    <xf numFmtId="10" fontId="3" fillId="0" borderId="1" xfId="1" applyNumberFormat="1" applyFont="1" applyBorder="1" applyAlignment="1">
      <alignment wrapText="1"/>
    </xf>
    <xf numFmtId="10" fontId="1" fillId="0" borderId="1" xfId="1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77" fontId="1" fillId="0" borderId="2" xfId="1" applyNumberFormat="1" applyBorder="1" applyAlignment="1">
      <alignment wrapText="1"/>
    </xf>
  </cellXfs>
  <cellStyles count="6">
    <cellStyle name="Currency 2" xfId="4"/>
    <cellStyle name="Normal 2" xfId="2"/>
    <cellStyle name="Normal 2 18 2" xfId="3"/>
    <cellStyle name="Percent 2" xf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ku%20set_HG%20Serta%20Rolled%20DA%20Cmf%203.06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topLeftCell="B1" workbookViewId="0">
      <selection activeCell="F10" sqref="F10"/>
    </sheetView>
  </sheetViews>
  <sheetFormatPr defaultColWidth="8" defaultRowHeight="15"/>
  <cols>
    <col min="1" max="1" width="7.375" style="1" customWidth="1"/>
    <col min="2" max="2" width="7.75" style="2" customWidth="1"/>
    <col min="3" max="3" width="7.375" style="2" customWidth="1"/>
    <col min="4" max="4" width="6.875" style="2" customWidth="1"/>
    <col min="5" max="5" width="9.375" style="2" customWidth="1"/>
    <col min="6" max="6" width="10.625" style="2" customWidth="1"/>
    <col min="7" max="7" width="6.625" style="2" customWidth="1"/>
    <col min="8" max="8" width="10" style="2" customWidth="1"/>
    <col min="9" max="9" width="9.75" style="2" customWidth="1"/>
    <col min="10" max="10" width="38.375" style="2" customWidth="1"/>
    <col min="11" max="11" width="9.125" style="3" customWidth="1"/>
    <col min="12" max="12" width="9" style="2" customWidth="1"/>
    <col min="13" max="14" width="5.375" style="2" customWidth="1"/>
    <col min="15" max="16" width="12.75" style="2" customWidth="1"/>
    <col min="17" max="17" width="7.375" style="2" customWidth="1"/>
    <col min="18" max="18" width="8.5" style="4" customWidth="1"/>
    <col min="19" max="19" width="7" style="5" customWidth="1"/>
    <col min="20" max="21" width="7.5" style="6" customWidth="1"/>
    <col min="22" max="22" width="7.125" style="6" customWidth="1"/>
    <col min="23" max="23" width="8.25" style="2" customWidth="1"/>
    <col min="24" max="24" width="7.125" style="7" customWidth="1"/>
    <col min="25" max="25" width="7.625" style="7" customWidth="1"/>
    <col min="26" max="26" width="6.25" style="7" customWidth="1"/>
    <col min="27" max="27" width="7.875" style="5" customWidth="1"/>
    <col min="28" max="28" width="5.5" style="8" customWidth="1"/>
    <col min="29" max="29" width="8.75" style="9" customWidth="1"/>
    <col min="30" max="30" width="8.625" style="8" customWidth="1"/>
    <col min="31" max="31" width="6.875" style="2" customWidth="1"/>
    <col min="32" max="32" width="7.75" style="6" customWidth="1"/>
    <col min="33" max="33" width="6.875" style="2" customWidth="1"/>
    <col min="34" max="34" width="7.375" style="10" customWidth="1"/>
    <col min="35" max="35" width="7.875" style="6" customWidth="1"/>
    <col min="36" max="36" width="8" style="6"/>
    <col min="37" max="37" width="6.875" style="10" customWidth="1"/>
    <col min="38" max="38" width="5.125" style="6" customWidth="1"/>
    <col min="39" max="39" width="7.125" style="10" customWidth="1"/>
    <col min="40" max="40" width="8.125" style="6" customWidth="1"/>
    <col min="41" max="41" width="10.125" style="10" customWidth="1"/>
    <col min="42" max="42" width="9.5" style="6" customWidth="1"/>
    <col min="43" max="44" width="8.375" style="10" customWidth="1"/>
    <col min="45" max="45" width="8.75" style="6" customWidth="1"/>
    <col min="46" max="46" width="8.375" style="6" customWidth="1"/>
    <col min="47" max="47" width="10.375" style="6" customWidth="1"/>
    <col min="48" max="48" width="6.25" style="10" customWidth="1"/>
    <col min="49" max="49" width="6.875" style="10" customWidth="1"/>
    <col min="50" max="50" width="8.375" style="6" customWidth="1"/>
    <col min="51" max="51" width="6.75" style="6" customWidth="1"/>
    <col min="52" max="52" width="7.25" style="10" customWidth="1"/>
    <col min="53" max="53" width="8" style="6"/>
    <col min="54" max="55" width="8" style="2"/>
    <col min="56" max="56" width="9.5" style="2" bestFit="1" customWidth="1"/>
    <col min="57" max="58" width="8" style="6"/>
    <col min="59" max="60" width="8" style="2"/>
    <col min="61" max="62" width="8.875" style="2" bestFit="1" customWidth="1"/>
    <col min="63" max="16384" width="8" style="2"/>
  </cols>
  <sheetData>
    <row r="1" spans="1:62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119.25" customHeight="1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2" t="s">
        <v>65</v>
      </c>
      <c r="H2" s="42" t="s">
        <v>66</v>
      </c>
      <c r="I2" s="42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7.8</v>
      </c>
      <c r="T2" s="47">
        <f>IF(ISERROR(R2/S2),"",R2/S2)</f>
        <v>0</v>
      </c>
      <c r="U2" s="48">
        <v>5.0999999999999996</v>
      </c>
      <c r="V2" s="12"/>
      <c r="W2" s="41" t="s">
        <v>74</v>
      </c>
      <c r="X2" s="49">
        <v>55</v>
      </c>
      <c r="Y2" s="49">
        <v>40</v>
      </c>
      <c r="Z2" s="49">
        <v>65</v>
      </c>
      <c r="AA2" s="46">
        <v>4</v>
      </c>
      <c r="AB2" s="11">
        <v>4</v>
      </c>
      <c r="AC2" s="50">
        <f>IF(X2="","",X2*Y2*Z2/1000000)</f>
        <v>0.14299999999999999</v>
      </c>
      <c r="AD2" s="51">
        <f>IF(AB2="","",65/AC2*AB2)</f>
        <v>1818.1818181818182</v>
      </c>
      <c r="AE2" s="41">
        <v>2250</v>
      </c>
      <c r="AF2" s="52">
        <f t="shared" ref="AF2:AF4" si="0">IF(ISERROR(AE2/AD2),"",AE2/AD2)</f>
        <v>1.2375</v>
      </c>
      <c r="AG2" s="41" t="s">
        <v>75</v>
      </c>
      <c r="AH2" s="53">
        <v>0.32800000000000001</v>
      </c>
      <c r="AI2" s="52">
        <f>IF(ISERROR(U2*AH2),"",U2*AH2)</f>
        <v>1.6728000000000001</v>
      </c>
      <c r="AJ2" s="52">
        <f t="shared" ref="AJ2:AJ4" si="1">IF(ISERROR(U2+AF2+AI2),"",U2+AF2+AI2)</f>
        <v>8.0102999999999991</v>
      </c>
      <c r="AK2" s="54">
        <v>0.01</v>
      </c>
      <c r="AL2" s="52">
        <f t="shared" ref="AL2:AL4" si="2">IF(ISERROR(BE2*AK2),"",BE2*AK2)</f>
        <v>0.11</v>
      </c>
      <c r="AM2" s="54">
        <v>0</v>
      </c>
      <c r="AN2" s="52">
        <f t="shared" ref="AN2:AN4" si="3">IF(ISERROR(BE2*AM2),"",BE2*AM2)</f>
        <v>0</v>
      </c>
      <c r="AO2" s="54">
        <v>0</v>
      </c>
      <c r="AP2" s="52">
        <f t="shared" ref="AP2:AP4" si="4">IF(ISERROR(BE2*AO2),"",BE2*AO2)</f>
        <v>0</v>
      </c>
      <c r="AQ2" s="54">
        <v>0</v>
      </c>
      <c r="AR2" s="52">
        <f>IF(ISERROR(BE2*AQ2),"",BE2*AQ2)</f>
        <v>0</v>
      </c>
      <c r="AS2" s="41" t="s">
        <v>76</v>
      </c>
      <c r="AT2" s="54">
        <v>0.06</v>
      </c>
      <c r="AU2" s="52">
        <f t="shared" ref="AU2:AU4" si="5">IF(ISERROR(BE2*AT2),"",BE2*AT2)</f>
        <v>0.65999999999999992</v>
      </c>
      <c r="AV2" s="52">
        <v>0</v>
      </c>
      <c r="AW2" s="54">
        <v>0</v>
      </c>
      <c r="AX2" s="52">
        <f>IF(ISERROR(BE2*AW2),"",BE2*AW2)</f>
        <v>0</v>
      </c>
      <c r="AY2" s="52">
        <v>0</v>
      </c>
      <c r="AZ2" s="54">
        <v>0</v>
      </c>
      <c r="BA2" s="52">
        <f>IF(ISERROR(BE2*AZ2),"",BE2*AZ2)</f>
        <v>0</v>
      </c>
      <c r="BB2" s="52">
        <f t="shared" ref="BB2:BB4" si="6">IF(ISERROR(AL2+AN2+AP2+AU2),"",AL2+AN2+AP2+AU2)</f>
        <v>0.76999999999999991</v>
      </c>
      <c r="BC2" s="52">
        <f t="shared" ref="BC2:BC4" si="7">IF(ISERROR(AJ2+BB2),"",AJ2+BB2)</f>
        <v>8.7802999999999987</v>
      </c>
      <c r="BD2" s="55">
        <f t="shared" ref="BD2:BD4" si="8">IF(ISERROR((BE2-BC2)/BE2),"",(BE2-BC2)/BE2)</f>
        <v>0.20179090909090922</v>
      </c>
      <c r="BE2" s="56">
        <v>11</v>
      </c>
      <c r="BF2" s="12">
        <v>24.99</v>
      </c>
      <c r="BG2" s="55">
        <f>IF(ISERROR((BF2-BE2)/BF2),"",(BF2-BE2)/BF2)</f>
        <v>0.55982392957182869</v>
      </c>
      <c r="BH2" s="57"/>
      <c r="BI2" s="52">
        <f>IF(ISERROR(BC2*BH2),"",BC2*BH2)</f>
        <v>0</v>
      </c>
      <c r="BJ2" s="52">
        <f>IF(ISERROR(BE2*BH2),"",BE2*BH2)</f>
        <v>0</v>
      </c>
    </row>
    <row r="3" spans="1:62" ht="90">
      <c r="A3" s="40"/>
      <c r="B3" s="41"/>
      <c r="C3" s="41"/>
      <c r="D3" s="41" t="s">
        <v>62</v>
      </c>
      <c r="E3" s="41" t="s">
        <v>63</v>
      </c>
      <c r="F3" s="41" t="s">
        <v>64</v>
      </c>
      <c r="G3" s="42" t="s">
        <v>65</v>
      </c>
      <c r="H3" s="42" t="s">
        <v>77</v>
      </c>
      <c r="I3" s="42" t="s">
        <v>78</v>
      </c>
      <c r="J3" s="41" t="s">
        <v>68</v>
      </c>
      <c r="K3" s="43" t="s">
        <v>79</v>
      </c>
      <c r="L3" s="41" t="s">
        <v>80</v>
      </c>
      <c r="M3" s="41" t="s">
        <v>71</v>
      </c>
      <c r="N3" s="41"/>
      <c r="O3" s="44" t="s">
        <v>81</v>
      </c>
      <c r="P3" s="41"/>
      <c r="Q3" s="41" t="s">
        <v>73</v>
      </c>
      <c r="R3" s="45"/>
      <c r="S3" s="46">
        <v>7.8</v>
      </c>
      <c r="T3" s="47">
        <f t="shared" ref="T3:T4" si="9">IF(ISERROR(R3/S3),"",R3/S3)</f>
        <v>0</v>
      </c>
      <c r="U3" s="58">
        <v>6.87</v>
      </c>
      <c r="V3" s="12"/>
      <c r="W3" s="41" t="s">
        <v>74</v>
      </c>
      <c r="X3" s="49">
        <v>55</v>
      </c>
      <c r="Y3" s="49">
        <v>40</v>
      </c>
      <c r="Z3" s="49">
        <v>80</v>
      </c>
      <c r="AA3" s="46">
        <v>4</v>
      </c>
      <c r="AB3" s="11">
        <v>4</v>
      </c>
      <c r="AC3" s="50">
        <f t="shared" ref="AC3:AC4" si="10">IF(X3="","",X3*Y3*Z3/1000000)</f>
        <v>0.17599999999999999</v>
      </c>
      <c r="AD3" s="51">
        <f t="shared" ref="AD3:AD4" si="11">IF(AB3="","",65/AC3*AB3)</f>
        <v>1477.2727272727273</v>
      </c>
      <c r="AE3" s="41">
        <v>2250</v>
      </c>
      <c r="AF3" s="52">
        <f t="shared" si="0"/>
        <v>1.523076923076923</v>
      </c>
      <c r="AG3" s="41" t="s">
        <v>75</v>
      </c>
      <c r="AH3" s="53">
        <v>0.32800000000000001</v>
      </c>
      <c r="AI3" s="52">
        <f t="shared" ref="AI3:AI4" si="12">IF(ISERROR(U3*AH3),"",U3*AH3)</f>
        <v>2.2533600000000003</v>
      </c>
      <c r="AJ3" s="52">
        <f t="shared" si="1"/>
        <v>10.646436923076923</v>
      </c>
      <c r="AK3" s="54">
        <v>0.01</v>
      </c>
      <c r="AL3" s="52">
        <f t="shared" si="2"/>
        <v>0.15040000000000001</v>
      </c>
      <c r="AM3" s="54">
        <v>0</v>
      </c>
      <c r="AN3" s="52">
        <f t="shared" si="3"/>
        <v>0</v>
      </c>
      <c r="AO3" s="54">
        <v>0</v>
      </c>
      <c r="AP3" s="52">
        <f t="shared" si="4"/>
        <v>0</v>
      </c>
      <c r="AQ3" s="54">
        <v>0</v>
      </c>
      <c r="AR3" s="52">
        <f t="shared" ref="AR3:AR4" si="13">IF(ISERROR(BE3*AQ3),"",BE3*AQ3)</f>
        <v>0</v>
      </c>
      <c r="AS3" s="41" t="s">
        <v>76</v>
      </c>
      <c r="AT3" s="54">
        <v>0.06</v>
      </c>
      <c r="AU3" s="52">
        <f t="shared" si="5"/>
        <v>0.90239999999999987</v>
      </c>
      <c r="AV3" s="52">
        <v>0</v>
      </c>
      <c r="AW3" s="54">
        <v>0</v>
      </c>
      <c r="AX3" s="52">
        <f t="shared" ref="AX3:AX4" si="14">IF(ISERROR(BE3*AW3),"",BE3*AW3)</f>
        <v>0</v>
      </c>
      <c r="AY3" s="52">
        <v>0</v>
      </c>
      <c r="AZ3" s="54">
        <v>0</v>
      </c>
      <c r="BA3" s="52">
        <f t="shared" ref="BA3:BA4" si="15">IF(ISERROR(BE3*AZ3),"",BE3*AZ3)</f>
        <v>0</v>
      </c>
      <c r="BB3" s="52">
        <f t="shared" si="6"/>
        <v>1.0528</v>
      </c>
      <c r="BC3" s="52">
        <f t="shared" si="7"/>
        <v>11.699236923076922</v>
      </c>
      <c r="BD3" s="55">
        <f t="shared" si="8"/>
        <v>0.22212520458265139</v>
      </c>
      <c r="BE3" s="56">
        <v>15.04</v>
      </c>
      <c r="BF3" s="12">
        <v>32.99</v>
      </c>
      <c r="BG3" s="55">
        <f t="shared" ref="BG3:BG4" si="16">IF(ISERROR((BF3-BE3)/BF3),"",(BF3-BE3)/BF3)</f>
        <v>0.54410427402243111</v>
      </c>
      <c r="BH3" s="57"/>
      <c r="BI3" s="52">
        <f t="shared" ref="BI3:BI4" si="17">IF(ISERROR(BC3*BH3),"",BC3*BH3)</f>
        <v>0</v>
      </c>
      <c r="BJ3" s="52">
        <f t="shared" ref="BJ3:BJ4" si="18">IF(ISERROR(BE3*BH3),"",BE3*BH3)</f>
        <v>0</v>
      </c>
    </row>
    <row r="4" spans="1:62" ht="90">
      <c r="A4" s="40"/>
      <c r="B4" s="41"/>
      <c r="C4" s="41"/>
      <c r="D4" s="41" t="s">
        <v>62</v>
      </c>
      <c r="E4" s="41" t="s">
        <v>63</v>
      </c>
      <c r="F4" s="41" t="s">
        <v>64</v>
      </c>
      <c r="G4" s="42" t="s">
        <v>65</v>
      </c>
      <c r="H4" s="42" t="s">
        <v>77</v>
      </c>
      <c r="I4" s="42" t="s">
        <v>67</v>
      </c>
      <c r="J4" s="41" t="s">
        <v>68</v>
      </c>
      <c r="K4" s="43" t="s">
        <v>79</v>
      </c>
      <c r="L4" s="41" t="s">
        <v>82</v>
      </c>
      <c r="M4" s="41" t="s">
        <v>71</v>
      </c>
      <c r="N4" s="41"/>
      <c r="O4" s="44" t="s">
        <v>83</v>
      </c>
      <c r="P4" s="41"/>
      <c r="Q4" s="41" t="s">
        <v>73</v>
      </c>
      <c r="R4" s="45"/>
      <c r="S4" s="46">
        <v>7.8</v>
      </c>
      <c r="T4" s="47">
        <f t="shared" si="9"/>
        <v>0</v>
      </c>
      <c r="U4" s="58">
        <v>7.97</v>
      </c>
      <c r="V4" s="12"/>
      <c r="W4" s="41" t="s">
        <v>74</v>
      </c>
      <c r="X4" s="49">
        <v>55</v>
      </c>
      <c r="Y4" s="49">
        <v>40</v>
      </c>
      <c r="Z4" s="49">
        <v>90</v>
      </c>
      <c r="AA4" s="46">
        <v>4</v>
      </c>
      <c r="AB4" s="11">
        <v>4</v>
      </c>
      <c r="AC4" s="50">
        <f t="shared" si="10"/>
        <v>0.19800000000000001</v>
      </c>
      <c r="AD4" s="51">
        <f t="shared" si="11"/>
        <v>1313.1313131313132</v>
      </c>
      <c r="AE4" s="41">
        <v>2250</v>
      </c>
      <c r="AF4" s="52">
        <f t="shared" si="0"/>
        <v>1.7134615384615384</v>
      </c>
      <c r="AG4" s="41" t="s">
        <v>75</v>
      </c>
      <c r="AH4" s="53">
        <v>0.32800000000000001</v>
      </c>
      <c r="AI4" s="52">
        <f t="shared" si="12"/>
        <v>2.61416</v>
      </c>
      <c r="AJ4" s="52">
        <f t="shared" si="1"/>
        <v>12.297621538461538</v>
      </c>
      <c r="AK4" s="54">
        <v>0.01</v>
      </c>
      <c r="AL4" s="52">
        <f t="shared" si="2"/>
        <v>0.17860000000000001</v>
      </c>
      <c r="AM4" s="54">
        <v>0</v>
      </c>
      <c r="AN4" s="52">
        <f t="shared" si="3"/>
        <v>0</v>
      </c>
      <c r="AO4" s="54">
        <v>0</v>
      </c>
      <c r="AP4" s="52">
        <f t="shared" si="4"/>
        <v>0</v>
      </c>
      <c r="AQ4" s="54">
        <v>0</v>
      </c>
      <c r="AR4" s="52">
        <f t="shared" si="13"/>
        <v>0</v>
      </c>
      <c r="AS4" s="41" t="s">
        <v>76</v>
      </c>
      <c r="AT4" s="54">
        <v>0.06</v>
      </c>
      <c r="AU4" s="52">
        <f t="shared" si="5"/>
        <v>1.0715999999999999</v>
      </c>
      <c r="AV4" s="52">
        <v>0</v>
      </c>
      <c r="AW4" s="54">
        <v>0</v>
      </c>
      <c r="AX4" s="52">
        <f t="shared" si="14"/>
        <v>0</v>
      </c>
      <c r="AY4" s="52">
        <v>0</v>
      </c>
      <c r="AZ4" s="54">
        <v>0</v>
      </c>
      <c r="BA4" s="52">
        <f t="shared" si="15"/>
        <v>0</v>
      </c>
      <c r="BB4" s="52">
        <f t="shared" si="6"/>
        <v>1.2502</v>
      </c>
      <c r="BC4" s="52">
        <f t="shared" si="7"/>
        <v>13.547821538461537</v>
      </c>
      <c r="BD4" s="55">
        <f t="shared" si="8"/>
        <v>0.24144336290808857</v>
      </c>
      <c r="BE4" s="56">
        <v>17.86</v>
      </c>
      <c r="BF4" s="12">
        <v>37.99</v>
      </c>
      <c r="BG4" s="55">
        <f t="shared" si="16"/>
        <v>0.52987628323242963</v>
      </c>
      <c r="BH4" s="57"/>
      <c r="BI4" s="52">
        <f t="shared" si="17"/>
        <v>0</v>
      </c>
      <c r="BJ4" s="52">
        <f t="shared" si="18"/>
        <v>0</v>
      </c>
    </row>
  </sheetData>
  <protectedRanges>
    <protectedRange sqref="L2:N4 A2:F4 J2:J4 AQ1:AR1 AV1 AY1 L5:BA241 BF2:BH4 R2:BD4 A5:J241" name="Range1"/>
    <protectedRange sqref="K2:K246" name="Range1_1"/>
    <protectedRange sqref="P2:P4" name="Range1_2"/>
    <protectedRange sqref="G2:I4" name="Range1_3"/>
    <protectedRange sqref="Q2:Q4" name="Range1_4"/>
  </protectedRanges>
  <phoneticPr fontId="2" type="noConversion"/>
  <dataValidations count="1">
    <dataValidation type="list" allowBlank="1" showInputMessage="1" showErrorMessage="1" sqref="W2:W4 D2:F4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2026-03-06T08:39:34Z</dcterms:created>
  <dcterms:modified xsi:type="dcterms:W3CDTF">2026-03-06T08:40:05Z</dcterms:modified>
</cp:coreProperties>
</file>