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-105" yWindow="-105" windowWidth="19425" windowHeight="11505"/>
  </bookViews>
  <sheets>
    <sheet name="Item" sheetId="8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QSFOB">[3]Q1!$C$38</definedName>
    <definedName name="UNIT">[1]Sheet1!$EF$2:$EF$3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8" l="1"/>
  <c r="AE6" i="8" s="1"/>
  <c r="AG6" i="8" s="1"/>
  <c r="AJ6" i="8"/>
  <c r="AM6" i="8"/>
  <c r="AO6" i="8"/>
  <c r="AQ6" i="8"/>
  <c r="AS6" i="8"/>
  <c r="AV6" i="8"/>
  <c r="AK6" i="8" l="1"/>
  <c r="BL4" i="8"/>
  <c r="S10" i="8"/>
  <c r="S9" i="8"/>
  <c r="S8" i="8"/>
  <c r="S7" i="8"/>
  <c r="S6" i="8"/>
  <c r="S5" i="8"/>
  <c r="S4" i="8"/>
  <c r="S3" i="8"/>
  <c r="S2" i="8"/>
  <c r="BL10" i="8" l="1"/>
  <c r="BH10" i="8"/>
  <c r="BB10" i="8"/>
  <c r="AY10" i="8"/>
  <c r="AV10" i="8"/>
  <c r="AS10" i="8"/>
  <c r="AQ10" i="8"/>
  <c r="AO10" i="8"/>
  <c r="AM10" i="8"/>
  <c r="AJ10" i="8"/>
  <c r="AD10" i="8"/>
  <c r="AE10" i="8" s="1"/>
  <c r="AG10" i="8" s="1"/>
  <c r="BL9" i="8"/>
  <c r="BH9" i="8"/>
  <c r="BB9" i="8"/>
  <c r="AY9" i="8"/>
  <c r="AV9" i="8"/>
  <c r="AS9" i="8"/>
  <c r="AQ9" i="8"/>
  <c r="AO9" i="8"/>
  <c r="AM9" i="8"/>
  <c r="AJ9" i="8"/>
  <c r="AD9" i="8"/>
  <c r="AE9" i="8" s="1"/>
  <c r="AG9" i="8" s="1"/>
  <c r="BL8" i="8"/>
  <c r="BH8" i="8"/>
  <c r="BB8" i="8"/>
  <c r="AY8" i="8"/>
  <c r="AV8" i="8"/>
  <c r="AS8" i="8"/>
  <c r="AQ8" i="8"/>
  <c r="AO8" i="8"/>
  <c r="AM8" i="8"/>
  <c r="AJ8" i="8"/>
  <c r="AD8" i="8"/>
  <c r="AE8" i="8" s="1"/>
  <c r="AG8" i="8" s="1"/>
  <c r="BL7" i="8"/>
  <c r="BH7" i="8"/>
  <c r="BB7" i="8"/>
  <c r="AY7" i="8"/>
  <c r="AV7" i="8"/>
  <c r="AS7" i="8"/>
  <c r="AQ7" i="8"/>
  <c r="AO7" i="8"/>
  <c r="AM7" i="8"/>
  <c r="AJ7" i="8"/>
  <c r="AD7" i="8"/>
  <c r="AE7" i="8" s="1"/>
  <c r="AG7" i="8" s="1"/>
  <c r="BL6" i="8"/>
  <c r="BH6" i="8"/>
  <c r="BB6" i="8"/>
  <c r="AY6" i="8"/>
  <c r="BL5" i="8"/>
  <c r="BH5" i="8"/>
  <c r="BB5" i="8"/>
  <c r="AY5" i="8"/>
  <c r="AV5" i="8"/>
  <c r="AS5" i="8"/>
  <c r="AQ5" i="8"/>
  <c r="AO5" i="8"/>
  <c r="AM5" i="8"/>
  <c r="AJ5" i="8"/>
  <c r="AD5" i="8"/>
  <c r="AE5" i="8" s="1"/>
  <c r="AG5" i="8" s="1"/>
  <c r="BH4" i="8"/>
  <c r="BB4" i="8"/>
  <c r="AY4" i="8"/>
  <c r="AV4" i="8"/>
  <c r="AS4" i="8"/>
  <c r="AQ4" i="8"/>
  <c r="AO4" i="8"/>
  <c r="AM4" i="8"/>
  <c r="AJ4" i="8"/>
  <c r="AD4" i="8"/>
  <c r="AE4" i="8" s="1"/>
  <c r="AG4" i="8" s="1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AK7" i="8" l="1"/>
  <c r="BC9" i="8"/>
  <c r="AK5" i="8"/>
  <c r="AK4" i="8"/>
  <c r="BC6" i="8"/>
  <c r="AK10" i="8"/>
  <c r="AK2" i="8"/>
  <c r="BC2" i="8"/>
  <c r="AK9" i="8"/>
  <c r="BC3" i="8"/>
  <c r="AK8" i="8"/>
  <c r="BC10" i="8"/>
  <c r="BC8" i="8"/>
  <c r="BC4" i="8"/>
  <c r="BC5" i="8"/>
  <c r="AK3" i="8"/>
  <c r="BC7" i="8"/>
  <c r="BD6" i="8" l="1"/>
  <c r="BK6" i="8" s="1"/>
  <c r="BD7" i="8"/>
  <c r="BK7" i="8" s="1"/>
  <c r="BD9" i="8"/>
  <c r="BE9" i="8" s="1"/>
  <c r="BD5" i="8"/>
  <c r="BE5" i="8" s="1"/>
  <c r="BD4" i="8"/>
  <c r="BD10" i="8"/>
  <c r="BK10" i="8" s="1"/>
  <c r="BD2" i="8"/>
  <c r="BK2" i="8" s="1"/>
  <c r="BD8" i="8"/>
  <c r="BK8" i="8" s="1"/>
  <c r="BD3" i="8"/>
  <c r="BK3" i="8" s="1"/>
  <c r="BE7" i="8"/>
  <c r="BE6" i="8" l="1"/>
  <c r="BE4" i="8"/>
  <c r="BK4" i="8"/>
  <c r="BK9" i="8"/>
  <c r="BK5" i="8"/>
  <c r="BE10" i="8"/>
  <c r="BE2" i="8"/>
  <c r="BE3" i="8"/>
  <c r="BE8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<sst xmlns="http://schemas.openxmlformats.org/spreadsheetml/2006/main" count="181" uniqueCount="93">
  <si>
    <t>Brand</t>
  </si>
  <si>
    <t>Package Type</t>
  </si>
  <si>
    <t>Licensor</t>
  </si>
  <si>
    <t>Normal</t>
  </si>
  <si>
    <t>THROW WRAP</t>
  </si>
  <si>
    <t>True North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</si>
  <si>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</si>
  <si>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</si>
  <si>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</si>
  <si>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</si>
  <si>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</si>
  <si>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</si>
  <si>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</si>
  <si>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</si>
  <si>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</si>
  <si>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</si>
  <si>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</si>
  <si>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</si>
  <si>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</si>
  <si>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</si>
  <si>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</si>
  <si>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</si>
  <si>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</si>
  <si>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</si>
  <si>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</si>
  <si>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</si>
  <si>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</si>
  <si>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</si>
  <si>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</si>
  <si>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</si>
  <si>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</si>
  <si>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</si>
  <si>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</si>
  <si>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</si>
  <si>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</si>
  <si>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</si>
  <si>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</si>
  <si>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</si>
  <si>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</si>
  <si>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</si>
  <si>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</si>
  <si>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</si>
  <si>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</si>
  <si>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</si>
  <si>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</si>
  <si>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</si>
  <si>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</si>
  <si>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</si>
  <si>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</si>
  <si>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</si>
  <si>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</si>
  <si>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</si>
  <si>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</si>
  <si>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</si>
  <si>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</si>
  <si>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</si>
  <si>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</si>
  <si>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</si>
  <si>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</si>
  <si>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</si>
  <si>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</si>
  <si>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</si>
  <si>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</si>
  <si>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</si>
  <si>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</si>
  <si>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</si>
  <si>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</si>
  <si>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</si>
  <si>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</t>
  </si>
  <si>
    <t>Print Plush Cozy Wrap</t>
  </si>
  <si>
    <t>Plush Wrap</t>
  </si>
  <si>
    <t>100% polyster 300gsm print plush with 2'' 400gsm serengeti fur trim and two pockets with serengetti trim, gift box, 4pcs per carton</t>
  </si>
  <si>
    <t>100% Polyester 300gsm Plush, 100% Polyester 400gsm Faux Fur</t>
  </si>
  <si>
    <t>50x70"</t>
  </si>
  <si>
    <t>Gray Snowflake</t>
  </si>
  <si>
    <t>Taupe Red Plaid</t>
  </si>
  <si>
    <t>Leopard</t>
  </si>
  <si>
    <t>Red Patchwork</t>
  </si>
  <si>
    <t>Ivory Red Plaid</t>
  </si>
  <si>
    <t>Archeron Blue Plaid</t>
  </si>
  <si>
    <t>Brown Plaid</t>
  </si>
  <si>
    <t>Poinsettia</t>
  </si>
  <si>
    <t>Blue Dog</t>
  </si>
  <si>
    <t>6304.40.0010</t>
  </si>
  <si>
    <t>JP58-1083</t>
    <phoneticPr fontId="11" type="noConversion"/>
  </si>
  <si>
    <t>JP58-1084</t>
  </si>
  <si>
    <t>JP58-1085</t>
  </si>
  <si>
    <t>JP58-1086</t>
  </si>
  <si>
    <t>JP58-1087</t>
  </si>
  <si>
    <t>JP58-1088</t>
  </si>
  <si>
    <t>JP58-1089</t>
  </si>
  <si>
    <t>JP58-1090</t>
  </si>
  <si>
    <t>JP58-1091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</si>
</sst>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_);[Red]\([$$-481]#,##0.00\)"/>
    <numFmt numFmtId="182" formatCode="_ [$¥-804]* #,##0.00_ ;_ [$¥-804]* \-#,##0.00_ ;_ [$¥-804]* &quot;-&quot;??_ ;_ @_ "/>
    <numFmt numFmtId="183" formatCode="[$$-409]#,##0.00;\-[$$-409]#,##0.00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181" fontId="10" fillId="0" borderId="0"/>
    <xf numFmtId="183" fontId="4" fillId="0" borderId="0"/>
    <xf numFmtId="0" fontId="10" fillId="0" borderId="0">
      <alignment vertical="center"/>
    </xf>
    <xf numFmtId="0" fontId="1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0" fontId="3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182" fontId="0" fillId="5" borderId="1" xfId="0" applyNumberFormat="1" applyFill="1" applyBorder="1" applyAlignment="1">
      <alignment wrapText="1"/>
    </xf>
    <xf numFmtId="0" fontId="4" fillId="5" borderId="1" xfId="0" applyFont="1" applyFill="1" applyBorder="1"/>
  </cellXfs>
  <cellStyles count="13">
    <cellStyle name="Currency 2" xfId="5"/>
    <cellStyle name="Normal 2" xfId="4"/>
    <cellStyle name="Normal 2 18 2" xfId="1"/>
    <cellStyle name="Normal 27" xfId="9"/>
    <cellStyle name="Normal 3" xfId="12"/>
    <cellStyle name="Normal 31" xfId="8"/>
    <cellStyle name="Normal 4 21 2" xfId="11"/>
    <cellStyle name="Percent 2" xfId="6"/>
    <cellStyle name="Style 1" xfId="3"/>
    <cellStyle name="百分比" xfId="7" builtinId="5"/>
    <cellStyle name="常规" xfId="0" builtinId="0"/>
    <cellStyle name="常规 2 4" xfId="1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1"/>
  <sheetViews>
    <sheetView tabSelected="1" workbookViewId="0">
      <selection activeCell="E10" sqref="E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1" customWidth="1"/>
    <col min="12" max="12" width="15.28515625" style="3" customWidth="1"/>
    <col min="13" max="13" width="9.28515625" style="3" bestFit="1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1.14062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5" ht="4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1" t="s">
        <v>71</v>
      </c>
      <c r="K2" s="52" t="s">
        <v>72</v>
      </c>
      <c r="L2" s="1" t="s">
        <v>73</v>
      </c>
      <c r="M2" s="56" t="s">
        <v>74</v>
      </c>
      <c r="N2" s="1"/>
      <c r="O2" s="1"/>
      <c r="P2" s="59" t="s">
        <v>84</v>
      </c>
      <c r="Q2" s="57"/>
      <c r="R2" s="1" t="s">
        <v>62</v>
      </c>
      <c r="S2" s="32" t="e">
        <f>#REF!</f>
        <v>#REF!</v>
      </c>
      <c r="T2" s="33">
        <v>7.8</v>
      </c>
      <c r="U2" s="34">
        <v>3.99</v>
      </c>
      <c r="V2" s="10">
        <v>3.99</v>
      </c>
      <c r="W2" s="58">
        <v>30.7</v>
      </c>
      <c r="X2" s="1" t="s">
        <v>3</v>
      </c>
      <c r="Y2" s="46">
        <v>39</v>
      </c>
      <c r="Z2" s="46">
        <v>33</v>
      </c>
      <c r="AA2" s="46">
        <v>26</v>
      </c>
      <c r="AB2" s="33"/>
      <c r="AC2" s="35">
        <v>4</v>
      </c>
      <c r="AD2" s="50">
        <f>IF(Y2="","",Y2*Z2*AA2/1000000)</f>
        <v>3.3000000000000002E-2</v>
      </c>
      <c r="AE2" s="36">
        <f>IF(AC2="","",65/AD2*AC2)</f>
        <v>7879</v>
      </c>
      <c r="AF2" s="1">
        <v>3700</v>
      </c>
      <c r="AG2" s="37">
        <f>IF(ISERROR(AF2/AE2),"",AF2/AE2)</f>
        <v>0.47</v>
      </c>
      <c r="AH2" s="56" t="s">
        <v>83</v>
      </c>
      <c r="AI2" s="38">
        <v>0.28499999999999998</v>
      </c>
      <c r="AJ2" s="37">
        <f>IF(ISERROR(V2*AI2),"",V2*AI2)</f>
        <v>1.1399999999999999</v>
      </c>
      <c r="AK2" s="37">
        <f t="shared" ref="AK2:AK10" si="0">IF(ISERROR(V2+AG2+AJ2),"",V2+AG2+AJ2)</f>
        <v>5.6</v>
      </c>
      <c r="AL2" s="38">
        <v>0.01</v>
      </c>
      <c r="AM2" s="37">
        <f t="shared" ref="AM2:AM10" si="1">IF(ISERROR(BF2*AL2),"",BF2*AL2)</f>
        <v>0.09</v>
      </c>
      <c r="AN2" s="38">
        <v>8.5000000000000006E-2</v>
      </c>
      <c r="AO2" s="37">
        <f t="shared" ref="AO2:AO10" si="2">IF(ISERROR(BF2*AN2),"",BF2*AN2)</f>
        <v>0.72</v>
      </c>
      <c r="AP2" s="38"/>
      <c r="AQ2" s="37">
        <f t="shared" ref="AQ2:AQ10" si="3">IF(ISERROR(BF2*AP2),"",BF2*AP2)</f>
        <v>0</v>
      </c>
      <c r="AR2" s="38"/>
      <c r="AS2" s="37">
        <f>IF(ISERROR(BF2*AR2),"",BF2*AR2)</f>
        <v>0</v>
      </c>
      <c r="AT2" s="1"/>
      <c r="AU2" s="38"/>
      <c r="AV2" s="37">
        <f t="shared" ref="AV2:AV10" si="4">IF(ISERROR(BF2*AU2),"",BF2*AU2)</f>
        <v>0</v>
      </c>
      <c r="AW2" s="37"/>
      <c r="AX2" s="38"/>
      <c r="AY2" s="37">
        <f>IF(ISERROR(BF2*AX2),"",BF2*AX2)</f>
        <v>0</v>
      </c>
      <c r="AZ2" s="37"/>
      <c r="BA2" s="38"/>
      <c r="BB2" s="37">
        <f>IF(ISERROR(BF2*BA2),"",BF2*BA2)</f>
        <v>0</v>
      </c>
      <c r="BC2" s="37">
        <f t="shared" ref="BC2:BC10" si="5">IF(ISERROR(AM2+AO2+AQ2+AV2),"",AM2+AO2+AQ2+AV2)</f>
        <v>0.81</v>
      </c>
      <c r="BD2" s="37">
        <f t="shared" ref="BD2:BD10" si="6">IF(ISERROR(AK2+BC2),"",AK2+BC2)</f>
        <v>6.41</v>
      </c>
      <c r="BE2" s="39">
        <f t="shared" ref="BE2:BE10" si="7">IF(ISERROR((BF2-BD2)/BF2),"",(BF2-BD2)/BF2)</f>
        <v>0.2477</v>
      </c>
      <c r="BF2" s="10">
        <v>8.52</v>
      </c>
      <c r="BG2" s="10">
        <v>17.489999999999998</v>
      </c>
      <c r="BH2" s="39">
        <f>IF(ISERROR((BG2-BF2)/BG2),"",(BG2-BF2)/BG2)</f>
        <v>0.51290000000000002</v>
      </c>
      <c r="BI2" s="10"/>
      <c r="BJ2" s="9">
        <v>6788</v>
      </c>
      <c r="BK2" s="37">
        <f>IF(ISERROR(BD2*BJ2),"",BD2*BJ2)</f>
        <v>43511.08</v>
      </c>
      <c r="BL2" s="37">
        <f>IF(ISERROR(BF2*BJ2),"",BF2*BJ2)</f>
        <v>57833.760000000002</v>
      </c>
    </row>
    <row r="3" spans="1:65" ht="4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1" t="s">
        <v>71</v>
      </c>
      <c r="K3" s="52" t="s">
        <v>72</v>
      </c>
      <c r="L3" s="1" t="s">
        <v>73</v>
      </c>
      <c r="M3" s="56" t="s">
        <v>75</v>
      </c>
      <c r="N3" s="1"/>
      <c r="O3" s="1"/>
      <c r="P3" s="59" t="s">
        <v>85</v>
      </c>
      <c r="Q3" s="57"/>
      <c r="R3" s="1" t="s">
        <v>62</v>
      </c>
      <c r="S3" s="32" t="e">
        <f>#REF!</f>
        <v>#REF!</v>
      </c>
      <c r="T3" s="33">
        <v>7.8</v>
      </c>
      <c r="U3" s="34">
        <v>3.99</v>
      </c>
      <c r="V3" s="10">
        <v>3.99</v>
      </c>
      <c r="W3" s="58">
        <v>30.7</v>
      </c>
      <c r="X3" s="1" t="s">
        <v>3</v>
      </c>
      <c r="Y3" s="46">
        <v>39</v>
      </c>
      <c r="Z3" s="46">
        <v>33</v>
      </c>
      <c r="AA3" s="46">
        <v>26</v>
      </c>
      <c r="AB3" s="33"/>
      <c r="AC3" s="9">
        <v>4</v>
      </c>
      <c r="AD3" s="50">
        <f t="shared" ref="AD3:AD10" si="8">IF(Y3="","",Y3*Z3*AA3/1000000)</f>
        <v>3.3000000000000002E-2</v>
      </c>
      <c r="AE3" s="36">
        <f t="shared" ref="AE3:AE10" si="9">IF(AC3="","",65/AD3*AC3)</f>
        <v>7879</v>
      </c>
      <c r="AF3" s="1">
        <v>3700</v>
      </c>
      <c r="AG3" s="37">
        <f t="shared" ref="AG3:AG10" si="10">IF(ISERROR(AF3/AE3),"",AF3/AE3)</f>
        <v>0.47</v>
      </c>
      <c r="AH3" s="56" t="s">
        <v>83</v>
      </c>
      <c r="AI3" s="38">
        <v>0.28499999999999998</v>
      </c>
      <c r="AJ3" s="37">
        <f>IF(ISERROR(V3*AI3),"",V3*AI3)</f>
        <v>1.1399999999999999</v>
      </c>
      <c r="AK3" s="37">
        <f t="shared" si="0"/>
        <v>5.6</v>
      </c>
      <c r="AL3" s="38">
        <v>0.01</v>
      </c>
      <c r="AM3" s="37">
        <f t="shared" si="1"/>
        <v>0.09</v>
      </c>
      <c r="AN3" s="38">
        <v>8.5000000000000006E-2</v>
      </c>
      <c r="AO3" s="37">
        <f t="shared" si="2"/>
        <v>0.72</v>
      </c>
      <c r="AP3" s="38"/>
      <c r="AQ3" s="37">
        <f t="shared" si="3"/>
        <v>0</v>
      </c>
      <c r="AR3" s="38"/>
      <c r="AS3" s="37">
        <f t="shared" ref="AS3:AS10" si="11">IF(ISERROR(BF3*AR3),"",BF3*AR3)</f>
        <v>0</v>
      </c>
      <c r="AT3" s="1"/>
      <c r="AU3" s="38"/>
      <c r="AV3" s="37">
        <f t="shared" si="4"/>
        <v>0</v>
      </c>
      <c r="AW3" s="37"/>
      <c r="AX3" s="38"/>
      <c r="AY3" s="37">
        <f t="shared" ref="AY3:AY10" si="12">IF(ISERROR(BF3*AX3),"",BF3*AX3)</f>
        <v>0</v>
      </c>
      <c r="AZ3" s="37"/>
      <c r="BA3" s="38"/>
      <c r="BB3" s="37">
        <f t="shared" ref="BB3:BB10" si="13">IF(ISERROR(BF3*BA3),"",BF3*BA3)</f>
        <v>0</v>
      </c>
      <c r="BC3" s="37">
        <f t="shared" si="5"/>
        <v>0.81</v>
      </c>
      <c r="BD3" s="37">
        <f t="shared" si="6"/>
        <v>6.41</v>
      </c>
      <c r="BE3" s="39">
        <f t="shared" si="7"/>
        <v>0.2477</v>
      </c>
      <c r="BF3" s="10">
        <v>8.52</v>
      </c>
      <c r="BG3" s="10">
        <v>17.489999999999998</v>
      </c>
      <c r="BH3" s="39">
        <f t="shared" ref="BH3:BH10" si="14">IF(ISERROR((BG3-BF3)/BG3),"",(BG3-BF3)/BG3)</f>
        <v>0.51290000000000002</v>
      </c>
      <c r="BI3" s="10"/>
      <c r="BJ3" s="9">
        <v>7062</v>
      </c>
      <c r="BK3" s="37">
        <f t="shared" ref="BK3:BK10" si="15">IF(ISERROR(BD3*BJ3),"",BD3*BJ3)</f>
        <v>45267.42</v>
      </c>
      <c r="BL3" s="37">
        <f t="shared" ref="BL3:BL10" si="16">IF(ISERROR(BF3*BJ3),"",BF3*BJ3)</f>
        <v>60168.24</v>
      </c>
    </row>
    <row r="4" spans="1:65" ht="45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68</v>
      </c>
      <c r="H4" s="1" t="s">
        <v>69</v>
      </c>
      <c r="I4" s="1" t="s">
        <v>70</v>
      </c>
      <c r="J4" s="1" t="s">
        <v>71</v>
      </c>
      <c r="K4" s="52" t="s">
        <v>72</v>
      </c>
      <c r="L4" s="1" t="s">
        <v>73</v>
      </c>
      <c r="M4" s="56" t="s">
        <v>76</v>
      </c>
      <c r="N4" s="1"/>
      <c r="O4" s="1"/>
      <c r="P4" s="59" t="s">
        <v>86</v>
      </c>
      <c r="Q4" s="1"/>
      <c r="R4" s="1" t="s">
        <v>62</v>
      </c>
      <c r="S4" s="32" t="e">
        <f>#REF!</f>
        <v>#REF!</v>
      </c>
      <c r="T4" s="33">
        <v>7.8</v>
      </c>
      <c r="U4" s="34">
        <v>3.99</v>
      </c>
      <c r="V4" s="10">
        <v>3.99</v>
      </c>
      <c r="W4" s="58">
        <v>30.7</v>
      </c>
      <c r="X4" s="1" t="s">
        <v>3</v>
      </c>
      <c r="Y4" s="46">
        <v>39</v>
      </c>
      <c r="Z4" s="46">
        <v>33</v>
      </c>
      <c r="AA4" s="46">
        <v>26</v>
      </c>
      <c r="AB4" s="33"/>
      <c r="AC4" s="9">
        <v>4</v>
      </c>
      <c r="AD4" s="50">
        <f t="shared" si="8"/>
        <v>3.3000000000000002E-2</v>
      </c>
      <c r="AE4" s="36">
        <f t="shared" si="9"/>
        <v>7879</v>
      </c>
      <c r="AF4" s="1">
        <v>3700</v>
      </c>
      <c r="AG4" s="37">
        <f t="shared" si="10"/>
        <v>0.47</v>
      </c>
      <c r="AH4" s="56" t="s">
        <v>83</v>
      </c>
      <c r="AI4" s="38">
        <v>0.28499999999999998</v>
      </c>
      <c r="AJ4" s="37">
        <f t="shared" ref="AJ4:AJ10" si="17">IF(ISERROR(V4*AI4),"",V4*AI4)</f>
        <v>1.1399999999999999</v>
      </c>
      <c r="AK4" s="37">
        <f t="shared" si="0"/>
        <v>5.6</v>
      </c>
      <c r="AL4" s="38">
        <v>0.01</v>
      </c>
      <c r="AM4" s="37">
        <f t="shared" si="1"/>
        <v>0.09</v>
      </c>
      <c r="AN4" s="38">
        <v>8.5000000000000006E-2</v>
      </c>
      <c r="AO4" s="37">
        <f t="shared" si="2"/>
        <v>0.72</v>
      </c>
      <c r="AP4" s="38"/>
      <c r="AQ4" s="37">
        <f t="shared" si="3"/>
        <v>0</v>
      </c>
      <c r="AR4" s="38"/>
      <c r="AS4" s="37">
        <f t="shared" si="11"/>
        <v>0</v>
      </c>
      <c r="AT4" s="1"/>
      <c r="AU4" s="38"/>
      <c r="AV4" s="37">
        <f t="shared" si="4"/>
        <v>0</v>
      </c>
      <c r="AW4" s="37"/>
      <c r="AX4" s="38"/>
      <c r="AY4" s="37">
        <f t="shared" si="12"/>
        <v>0</v>
      </c>
      <c r="AZ4" s="37"/>
      <c r="BA4" s="38"/>
      <c r="BB4" s="37">
        <f t="shared" si="13"/>
        <v>0</v>
      </c>
      <c r="BC4" s="37">
        <f t="shared" si="5"/>
        <v>0.81</v>
      </c>
      <c r="BD4" s="37">
        <f t="shared" si="6"/>
        <v>6.41</v>
      </c>
      <c r="BE4" s="39">
        <f t="shared" si="7"/>
        <v>0.2477</v>
      </c>
      <c r="BF4" s="10">
        <v>8.52</v>
      </c>
      <c r="BG4" s="10">
        <v>17.489999999999998</v>
      </c>
      <c r="BH4" s="39">
        <f t="shared" si="14"/>
        <v>0.51290000000000002</v>
      </c>
      <c r="BI4" s="10"/>
      <c r="BJ4" s="9">
        <v>6262</v>
      </c>
      <c r="BK4" s="37">
        <f t="shared" ref="BK4" si="18">IF(ISERROR(BD4*BJ4),"",BD4*BJ4)</f>
        <v>40139.42</v>
      </c>
      <c r="BL4" s="37">
        <f t="shared" ref="BL4" si="19">IF(ISERROR(BF4*BJ4),"",BF4*BJ4)</f>
        <v>53352.24</v>
      </c>
      <c r="BM4" s="55"/>
    </row>
    <row r="5" spans="1:65" ht="45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68</v>
      </c>
      <c r="H5" s="1" t="s">
        <v>69</v>
      </c>
      <c r="I5" s="1" t="s">
        <v>70</v>
      </c>
      <c r="J5" s="1" t="s">
        <v>71</v>
      </c>
      <c r="K5" s="52" t="s">
        <v>72</v>
      </c>
      <c r="L5" s="1" t="s">
        <v>73</v>
      </c>
      <c r="M5" s="56" t="s">
        <v>77</v>
      </c>
      <c r="N5" s="1"/>
      <c r="O5" s="1"/>
      <c r="P5" s="59" t="s">
        <v>87</v>
      </c>
      <c r="Q5" s="1"/>
      <c r="R5" s="1" t="s">
        <v>62</v>
      </c>
      <c r="S5" s="32" t="e">
        <f>#REF!</f>
        <v>#REF!</v>
      </c>
      <c r="T5" s="33">
        <v>7.8</v>
      </c>
      <c r="U5" s="34">
        <v>3.99</v>
      </c>
      <c r="V5" s="10">
        <v>3.99</v>
      </c>
      <c r="W5" s="58">
        <v>30.7</v>
      </c>
      <c r="X5" s="1" t="s">
        <v>3</v>
      </c>
      <c r="Y5" s="46">
        <v>39</v>
      </c>
      <c r="Z5" s="46">
        <v>33</v>
      </c>
      <c r="AA5" s="46">
        <v>26</v>
      </c>
      <c r="AB5" s="33"/>
      <c r="AC5" s="9">
        <v>4</v>
      </c>
      <c r="AD5" s="50">
        <f t="shared" si="8"/>
        <v>3.3000000000000002E-2</v>
      </c>
      <c r="AE5" s="36">
        <f t="shared" si="9"/>
        <v>7879</v>
      </c>
      <c r="AF5" s="1">
        <v>3700</v>
      </c>
      <c r="AG5" s="37">
        <f t="shared" si="10"/>
        <v>0.47</v>
      </c>
      <c r="AH5" s="56" t="s">
        <v>83</v>
      </c>
      <c r="AI5" s="38">
        <v>0.28499999999999998</v>
      </c>
      <c r="AJ5" s="37">
        <f t="shared" si="17"/>
        <v>1.1399999999999999</v>
      </c>
      <c r="AK5" s="37">
        <f t="shared" si="0"/>
        <v>5.6</v>
      </c>
      <c r="AL5" s="38">
        <v>0.01</v>
      </c>
      <c r="AM5" s="37">
        <f t="shared" si="1"/>
        <v>0.09</v>
      </c>
      <c r="AN5" s="38">
        <v>8.5000000000000006E-2</v>
      </c>
      <c r="AO5" s="37">
        <f t="shared" si="2"/>
        <v>0.72</v>
      </c>
      <c r="AP5" s="38"/>
      <c r="AQ5" s="37">
        <f t="shared" si="3"/>
        <v>0</v>
      </c>
      <c r="AR5" s="38"/>
      <c r="AS5" s="37">
        <f t="shared" si="11"/>
        <v>0</v>
      </c>
      <c r="AT5" s="1"/>
      <c r="AU5" s="38"/>
      <c r="AV5" s="37">
        <f t="shared" si="4"/>
        <v>0</v>
      </c>
      <c r="AW5" s="37"/>
      <c r="AX5" s="38"/>
      <c r="AY5" s="37">
        <f t="shared" si="12"/>
        <v>0</v>
      </c>
      <c r="AZ5" s="37"/>
      <c r="BA5" s="38"/>
      <c r="BB5" s="37">
        <f t="shared" si="13"/>
        <v>0</v>
      </c>
      <c r="BC5" s="37">
        <f t="shared" si="5"/>
        <v>0.81</v>
      </c>
      <c r="BD5" s="37">
        <f t="shared" si="6"/>
        <v>6.41</v>
      </c>
      <c r="BE5" s="39">
        <f t="shared" si="7"/>
        <v>0.2477</v>
      </c>
      <c r="BF5" s="10">
        <v>8.52</v>
      </c>
      <c r="BG5" s="10">
        <v>17.489999999999998</v>
      </c>
      <c r="BH5" s="39">
        <f t="shared" si="14"/>
        <v>0.51290000000000002</v>
      </c>
      <c r="BI5" s="10"/>
      <c r="BJ5" s="9">
        <v>6002</v>
      </c>
      <c r="BK5" s="37">
        <f t="shared" si="15"/>
        <v>38472.82</v>
      </c>
      <c r="BL5" s="37">
        <f t="shared" si="16"/>
        <v>51137.04</v>
      </c>
    </row>
    <row r="6" spans="1:65" ht="45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68</v>
      </c>
      <c r="H6" s="1" t="s">
        <v>69</v>
      </c>
      <c r="I6" s="1" t="s">
        <v>70</v>
      </c>
      <c r="J6" s="1" t="s">
        <v>71</v>
      </c>
      <c r="K6" s="52" t="s">
        <v>72</v>
      </c>
      <c r="L6" s="1" t="s">
        <v>73</v>
      </c>
      <c r="M6" s="56" t="s">
        <v>78</v>
      </c>
      <c r="N6" s="1"/>
      <c r="O6" s="1"/>
      <c r="P6" s="59" t="s">
        <v>88</v>
      </c>
      <c r="Q6" s="1"/>
      <c r="R6" s="1" t="s">
        <v>62</v>
      </c>
      <c r="S6" s="32" t="e">
        <f>#REF!</f>
        <v>#REF!</v>
      </c>
      <c r="T6" s="33">
        <v>7.8</v>
      </c>
      <c r="U6" s="34">
        <v>3.99</v>
      </c>
      <c r="V6" s="10">
        <v>3.99</v>
      </c>
      <c r="W6" s="58">
        <v>30.7</v>
      </c>
      <c r="X6" s="1" t="s">
        <v>3</v>
      </c>
      <c r="Y6" s="46">
        <v>39</v>
      </c>
      <c r="Z6" s="46">
        <v>33</v>
      </c>
      <c r="AA6" s="46">
        <v>26</v>
      </c>
      <c r="AB6" s="33"/>
      <c r="AC6" s="9">
        <v>4</v>
      </c>
      <c r="AD6" s="50">
        <f>IF(Y6="","",Y6*Z6*AA6/1000000)</f>
        <v>3.3000000000000002E-2</v>
      </c>
      <c r="AE6" s="36">
        <f>IF(AC6="","",65/AD6*AC6)</f>
        <v>7879</v>
      </c>
      <c r="AF6" s="1">
        <v>3700</v>
      </c>
      <c r="AG6" s="37">
        <f>IF(ISERROR(AF6/AE6),"",AF6/AE6)</f>
        <v>0.47</v>
      </c>
      <c r="AH6" s="56" t="s">
        <v>83</v>
      </c>
      <c r="AI6" s="38">
        <v>0.28499999999999998</v>
      </c>
      <c r="AJ6" s="37">
        <f>IF(ISERROR(V6*AI6),"",V6*AI6)</f>
        <v>1.1399999999999999</v>
      </c>
      <c r="AK6" s="37">
        <f>IF(ISERROR(V6+AG6+AJ6),"",V6+AG6+AJ6)</f>
        <v>5.6</v>
      </c>
      <c r="AL6" s="38">
        <v>0.01</v>
      </c>
      <c r="AM6" s="37">
        <f>IF(ISERROR(BF6*AL6),"",BF6*AL6)</f>
        <v>0.09</v>
      </c>
      <c r="AN6" s="38">
        <v>8.5000000000000006E-2</v>
      </c>
      <c r="AO6" s="37">
        <f>IF(ISERROR(BF6*AN6),"",BF6*AN6)</f>
        <v>0.72</v>
      </c>
      <c r="AP6" s="38"/>
      <c r="AQ6" s="37">
        <f>IF(ISERROR(BF6*AP6),"",BF6*AP6)</f>
        <v>0</v>
      </c>
      <c r="AR6" s="38"/>
      <c r="AS6" s="37">
        <f>IF(ISERROR(BF6*AR6),"",BF6*AR6)</f>
        <v>0</v>
      </c>
      <c r="AT6" s="1"/>
      <c r="AU6" s="38"/>
      <c r="AV6" s="37">
        <f>IF(ISERROR(BF6*AU6),"",BF6*AU6)</f>
        <v>0</v>
      </c>
      <c r="AW6" s="37"/>
      <c r="AX6" s="38"/>
      <c r="AY6" s="37">
        <f>IF(ISERROR(BF6*AX6),"",BF6*AX6)</f>
        <v>0</v>
      </c>
      <c r="AZ6" s="37"/>
      <c r="BA6" s="38"/>
      <c r="BB6" s="37">
        <f t="shared" si="13"/>
        <v>0</v>
      </c>
      <c r="BC6" s="37">
        <f>IF(ISERROR(AM6+AO6+AQ6+AV6),"",AM6+AO6+AQ6+AV6)</f>
        <v>0.81</v>
      </c>
      <c r="BD6" s="37">
        <f>IF(ISERROR(AK6+BC6),"",AK6+BC6)</f>
        <v>6.41</v>
      </c>
      <c r="BE6" s="39">
        <f t="shared" si="7"/>
        <v>0.2477</v>
      </c>
      <c r="BF6" s="10">
        <v>8.52</v>
      </c>
      <c r="BG6" s="10">
        <v>17.489999999999998</v>
      </c>
      <c r="BH6" s="39">
        <f t="shared" si="14"/>
        <v>0.51290000000000002</v>
      </c>
      <c r="BI6" s="10"/>
      <c r="BJ6" s="9">
        <v>6230</v>
      </c>
      <c r="BK6" s="37">
        <f t="shared" si="15"/>
        <v>39934.300000000003</v>
      </c>
      <c r="BL6" s="37">
        <f t="shared" si="16"/>
        <v>53079.6</v>
      </c>
    </row>
    <row r="7" spans="1:65" ht="45" customHeight="1">
      <c r="A7" s="31">
        <v>6</v>
      </c>
      <c r="B7" s="1"/>
      <c r="C7" s="1"/>
      <c r="D7" s="1" t="s">
        <v>5</v>
      </c>
      <c r="E7" s="1"/>
      <c r="F7" s="1" t="s">
        <v>4</v>
      </c>
      <c r="G7" s="1" t="s">
        <v>68</v>
      </c>
      <c r="H7" s="1" t="s">
        <v>69</v>
      </c>
      <c r="I7" s="1" t="s">
        <v>70</v>
      </c>
      <c r="J7" s="1" t="s">
        <v>71</v>
      </c>
      <c r="K7" s="52" t="s">
        <v>72</v>
      </c>
      <c r="L7" s="1" t="s">
        <v>73</v>
      </c>
      <c r="M7" s="56" t="s">
        <v>79</v>
      </c>
      <c r="N7" s="1"/>
      <c r="O7" s="1"/>
      <c r="P7" s="59" t="s">
        <v>89</v>
      </c>
      <c r="Q7" s="1"/>
      <c r="R7" s="1" t="s">
        <v>62</v>
      </c>
      <c r="S7" s="32" t="e">
        <f>#REF!</f>
        <v>#REF!</v>
      </c>
      <c r="T7" s="33">
        <v>7.8</v>
      </c>
      <c r="U7" s="34">
        <v>3.99</v>
      </c>
      <c r="V7" s="10">
        <v>3.99</v>
      </c>
      <c r="W7" s="58">
        <v>30.7</v>
      </c>
      <c r="X7" s="1" t="s">
        <v>3</v>
      </c>
      <c r="Y7" s="46">
        <v>39</v>
      </c>
      <c r="Z7" s="46">
        <v>33</v>
      </c>
      <c r="AA7" s="46">
        <v>26</v>
      </c>
      <c r="AB7" s="33"/>
      <c r="AC7" s="9">
        <v>4</v>
      </c>
      <c r="AD7" s="50">
        <f t="shared" si="8"/>
        <v>3.3000000000000002E-2</v>
      </c>
      <c r="AE7" s="36">
        <f t="shared" si="9"/>
        <v>7879</v>
      </c>
      <c r="AF7" s="1">
        <v>3700</v>
      </c>
      <c r="AG7" s="37">
        <f t="shared" si="10"/>
        <v>0.47</v>
      </c>
      <c r="AH7" s="56" t="s">
        <v>83</v>
      </c>
      <c r="AI7" s="38">
        <v>0.28499999999999998</v>
      </c>
      <c r="AJ7" s="37">
        <f t="shared" si="17"/>
        <v>1.1399999999999999</v>
      </c>
      <c r="AK7" s="37">
        <f t="shared" si="0"/>
        <v>5.6</v>
      </c>
      <c r="AL7" s="38">
        <v>0.01</v>
      </c>
      <c r="AM7" s="37">
        <f t="shared" si="1"/>
        <v>0.09</v>
      </c>
      <c r="AN7" s="38">
        <v>8.5000000000000006E-2</v>
      </c>
      <c r="AO7" s="37">
        <f t="shared" si="2"/>
        <v>0.72</v>
      </c>
      <c r="AP7" s="38"/>
      <c r="AQ7" s="37">
        <f t="shared" si="3"/>
        <v>0</v>
      </c>
      <c r="AR7" s="38"/>
      <c r="AS7" s="37">
        <f t="shared" si="11"/>
        <v>0</v>
      </c>
      <c r="AT7" s="1"/>
      <c r="AU7" s="38"/>
      <c r="AV7" s="37">
        <f t="shared" si="4"/>
        <v>0</v>
      </c>
      <c r="AW7" s="37"/>
      <c r="AX7" s="38"/>
      <c r="AY7" s="37">
        <f t="shared" si="12"/>
        <v>0</v>
      </c>
      <c r="AZ7" s="37"/>
      <c r="BA7" s="38"/>
      <c r="BB7" s="37">
        <f t="shared" si="13"/>
        <v>0</v>
      </c>
      <c r="BC7" s="37">
        <f t="shared" si="5"/>
        <v>0.81</v>
      </c>
      <c r="BD7" s="37">
        <f t="shared" si="6"/>
        <v>6.41</v>
      </c>
      <c r="BE7" s="39">
        <f t="shared" si="7"/>
        <v>0.2477</v>
      </c>
      <c r="BF7" s="10">
        <v>8.52</v>
      </c>
      <c r="BG7" s="10">
        <v>17.489999999999998</v>
      </c>
      <c r="BH7" s="39">
        <f t="shared" si="14"/>
        <v>0.51290000000000002</v>
      </c>
      <c r="BI7" s="10"/>
      <c r="BJ7" s="9">
        <v>4822</v>
      </c>
      <c r="BK7" s="37">
        <f t="shared" si="15"/>
        <v>30909.02</v>
      </c>
      <c r="BL7" s="37">
        <f t="shared" si="16"/>
        <v>41083.440000000002</v>
      </c>
    </row>
    <row r="8" spans="1:65" ht="45" customHeight="1">
      <c r="A8" s="31">
        <v>7</v>
      </c>
      <c r="B8" s="1"/>
      <c r="C8" s="1"/>
      <c r="D8" s="1" t="s">
        <v>5</v>
      </c>
      <c r="E8" s="1"/>
      <c r="F8" s="1" t="s">
        <v>4</v>
      </c>
      <c r="G8" s="1" t="s">
        <v>68</v>
      </c>
      <c r="H8" s="1" t="s">
        <v>69</v>
      </c>
      <c r="I8" s="1" t="s">
        <v>70</v>
      </c>
      <c r="J8" s="1" t="s">
        <v>71</v>
      </c>
      <c r="K8" s="52" t="s">
        <v>72</v>
      </c>
      <c r="L8" s="1" t="s">
        <v>73</v>
      </c>
      <c r="M8" s="56" t="s">
        <v>80</v>
      </c>
      <c r="N8" s="1"/>
      <c r="O8" s="1"/>
      <c r="P8" s="59" t="s">
        <v>90</v>
      </c>
      <c r="Q8" s="1"/>
      <c r="R8" s="1" t="s">
        <v>62</v>
      </c>
      <c r="S8" s="32" t="e">
        <f>#REF!</f>
        <v>#REF!</v>
      </c>
      <c r="T8" s="33">
        <v>7.8</v>
      </c>
      <c r="U8" s="34">
        <v>3.99</v>
      </c>
      <c r="V8" s="10">
        <v>3.99</v>
      </c>
      <c r="W8" s="58">
        <v>30.7</v>
      </c>
      <c r="X8" s="1" t="s">
        <v>3</v>
      </c>
      <c r="Y8" s="46">
        <v>39</v>
      </c>
      <c r="Z8" s="46">
        <v>33</v>
      </c>
      <c r="AA8" s="46">
        <v>26</v>
      </c>
      <c r="AB8" s="33"/>
      <c r="AC8" s="9">
        <v>4</v>
      </c>
      <c r="AD8" s="50">
        <f t="shared" si="8"/>
        <v>3.3000000000000002E-2</v>
      </c>
      <c r="AE8" s="36">
        <f t="shared" si="9"/>
        <v>7879</v>
      </c>
      <c r="AF8" s="1">
        <v>3700</v>
      </c>
      <c r="AG8" s="37">
        <f t="shared" si="10"/>
        <v>0.47</v>
      </c>
      <c r="AH8" s="56" t="s">
        <v>83</v>
      </c>
      <c r="AI8" s="38">
        <v>0.28499999999999998</v>
      </c>
      <c r="AJ8" s="37">
        <f t="shared" si="17"/>
        <v>1.1399999999999999</v>
      </c>
      <c r="AK8" s="37">
        <f t="shared" si="0"/>
        <v>5.6</v>
      </c>
      <c r="AL8" s="38">
        <v>0.01</v>
      </c>
      <c r="AM8" s="37">
        <f t="shared" si="1"/>
        <v>0.09</v>
      </c>
      <c r="AN8" s="38">
        <v>8.5000000000000006E-2</v>
      </c>
      <c r="AO8" s="37">
        <f t="shared" si="2"/>
        <v>0.72</v>
      </c>
      <c r="AP8" s="38"/>
      <c r="AQ8" s="37">
        <f t="shared" si="3"/>
        <v>0</v>
      </c>
      <c r="AR8" s="38"/>
      <c r="AS8" s="37">
        <f t="shared" si="11"/>
        <v>0</v>
      </c>
      <c r="AT8" s="1"/>
      <c r="AU8" s="38"/>
      <c r="AV8" s="37">
        <f t="shared" si="4"/>
        <v>0</v>
      </c>
      <c r="AW8" s="37"/>
      <c r="AX8" s="38"/>
      <c r="AY8" s="37">
        <f t="shared" si="12"/>
        <v>0</v>
      </c>
      <c r="AZ8" s="37"/>
      <c r="BA8" s="38"/>
      <c r="BB8" s="37">
        <f t="shared" si="13"/>
        <v>0</v>
      </c>
      <c r="BC8" s="37">
        <f t="shared" si="5"/>
        <v>0.81</v>
      </c>
      <c r="BD8" s="37">
        <f t="shared" si="6"/>
        <v>6.41</v>
      </c>
      <c r="BE8" s="39">
        <f t="shared" si="7"/>
        <v>0.2477</v>
      </c>
      <c r="BF8" s="10">
        <v>8.52</v>
      </c>
      <c r="BG8" s="10">
        <v>17.489999999999998</v>
      </c>
      <c r="BH8" s="39">
        <f t="shared" si="14"/>
        <v>0.51290000000000002</v>
      </c>
      <c r="BI8" s="10"/>
      <c r="BJ8" s="9">
        <v>4078</v>
      </c>
      <c r="BK8" s="37">
        <f t="shared" si="15"/>
        <v>26139.98</v>
      </c>
      <c r="BL8" s="37">
        <f t="shared" si="16"/>
        <v>34744.559999999998</v>
      </c>
    </row>
    <row r="9" spans="1:65" ht="45" customHeight="1">
      <c r="A9" s="31">
        <v>8</v>
      </c>
      <c r="B9" s="1"/>
      <c r="C9" s="1"/>
      <c r="D9" s="1" t="s">
        <v>5</v>
      </c>
      <c r="E9" s="1"/>
      <c r="F9" s="1" t="s">
        <v>4</v>
      </c>
      <c r="G9" s="1" t="s">
        <v>68</v>
      </c>
      <c r="H9" s="1" t="s">
        <v>69</v>
      </c>
      <c r="I9" s="1" t="s">
        <v>70</v>
      </c>
      <c r="J9" s="1" t="s">
        <v>71</v>
      </c>
      <c r="K9" s="52" t="s">
        <v>72</v>
      </c>
      <c r="L9" s="1" t="s">
        <v>73</v>
      </c>
      <c r="M9" s="56" t="s">
        <v>81</v>
      </c>
      <c r="N9" s="1"/>
      <c r="O9" s="1"/>
      <c r="P9" s="59" t="s">
        <v>91</v>
      </c>
      <c r="Q9" s="1"/>
      <c r="R9" s="1" t="s">
        <v>62</v>
      </c>
      <c r="S9" s="32" t="e">
        <f>#REF!</f>
        <v>#REF!</v>
      </c>
      <c r="T9" s="33">
        <v>7.8</v>
      </c>
      <c r="U9" s="34">
        <v>3.99</v>
      </c>
      <c r="V9" s="10">
        <v>3.99</v>
      </c>
      <c r="W9" s="58">
        <v>30.7</v>
      </c>
      <c r="X9" s="1" t="s">
        <v>3</v>
      </c>
      <c r="Y9" s="46">
        <v>39</v>
      </c>
      <c r="Z9" s="46">
        <v>33</v>
      </c>
      <c r="AA9" s="46">
        <v>26</v>
      </c>
      <c r="AB9" s="33"/>
      <c r="AC9" s="9">
        <v>4</v>
      </c>
      <c r="AD9" s="50">
        <f t="shared" si="8"/>
        <v>3.3000000000000002E-2</v>
      </c>
      <c r="AE9" s="36">
        <f t="shared" si="9"/>
        <v>7879</v>
      </c>
      <c r="AF9" s="1">
        <v>3700</v>
      </c>
      <c r="AG9" s="37">
        <f t="shared" si="10"/>
        <v>0.47</v>
      </c>
      <c r="AH9" s="56" t="s">
        <v>83</v>
      </c>
      <c r="AI9" s="38">
        <v>0.28499999999999998</v>
      </c>
      <c r="AJ9" s="37">
        <f t="shared" si="17"/>
        <v>1.1399999999999999</v>
      </c>
      <c r="AK9" s="37">
        <f t="shared" si="0"/>
        <v>5.6</v>
      </c>
      <c r="AL9" s="38">
        <v>0.01</v>
      </c>
      <c r="AM9" s="37">
        <f t="shared" si="1"/>
        <v>0.09</v>
      </c>
      <c r="AN9" s="38">
        <v>8.5000000000000006E-2</v>
      </c>
      <c r="AO9" s="37">
        <f t="shared" si="2"/>
        <v>0.72</v>
      </c>
      <c r="AP9" s="38"/>
      <c r="AQ9" s="37">
        <f t="shared" si="3"/>
        <v>0</v>
      </c>
      <c r="AR9" s="38"/>
      <c r="AS9" s="37">
        <f t="shared" si="11"/>
        <v>0</v>
      </c>
      <c r="AT9" s="1"/>
      <c r="AU9" s="38"/>
      <c r="AV9" s="37">
        <f t="shared" si="4"/>
        <v>0</v>
      </c>
      <c r="AW9" s="37"/>
      <c r="AX9" s="38"/>
      <c r="AY9" s="37">
        <f t="shared" si="12"/>
        <v>0</v>
      </c>
      <c r="AZ9" s="37"/>
      <c r="BA9" s="38"/>
      <c r="BB9" s="37">
        <f t="shared" si="13"/>
        <v>0</v>
      </c>
      <c r="BC9" s="37">
        <f t="shared" si="5"/>
        <v>0.81</v>
      </c>
      <c r="BD9" s="37">
        <f t="shared" si="6"/>
        <v>6.41</v>
      </c>
      <c r="BE9" s="39">
        <f t="shared" si="7"/>
        <v>0.2477</v>
      </c>
      <c r="BF9" s="10">
        <v>8.52</v>
      </c>
      <c r="BG9" s="10">
        <v>17.489999999999998</v>
      </c>
      <c r="BH9" s="39">
        <f t="shared" si="14"/>
        <v>0.51290000000000002</v>
      </c>
      <c r="BI9" s="10"/>
      <c r="BJ9" s="9">
        <v>2928</v>
      </c>
      <c r="BK9" s="37">
        <f t="shared" si="15"/>
        <v>18768.48</v>
      </c>
      <c r="BL9" s="37">
        <f t="shared" si="16"/>
        <v>24946.560000000001</v>
      </c>
    </row>
    <row r="10" spans="1:65" ht="45" customHeight="1">
      <c r="A10" s="31">
        <v>9</v>
      </c>
      <c r="B10" s="1"/>
      <c r="C10" s="1"/>
      <c r="D10" s="1" t="s">
        <v>5</v>
      </c>
      <c r="E10" s="1"/>
      <c r="F10" s="1" t="s">
        <v>4</v>
      </c>
      <c r="G10" s="1" t="s">
        <v>68</v>
      </c>
      <c r="H10" s="1" t="s">
        <v>69</v>
      </c>
      <c r="I10" s="1" t="s">
        <v>70</v>
      </c>
      <c r="J10" s="1" t="s">
        <v>71</v>
      </c>
      <c r="K10" s="52" t="s">
        <v>72</v>
      </c>
      <c r="L10" s="1" t="s">
        <v>73</v>
      </c>
      <c r="M10" s="56" t="s">
        <v>82</v>
      </c>
      <c r="N10" s="1"/>
      <c r="O10" s="1"/>
      <c r="P10" s="59" t="s">
        <v>92</v>
      </c>
      <c r="Q10" s="1"/>
      <c r="R10" s="1" t="s">
        <v>62</v>
      </c>
      <c r="S10" s="32" t="e">
        <f>#REF!</f>
        <v>#REF!</v>
      </c>
      <c r="T10" s="33">
        <v>7.8</v>
      </c>
      <c r="U10" s="34">
        <v>3.99</v>
      </c>
      <c r="V10" s="10">
        <v>3.99</v>
      </c>
      <c r="W10" s="58">
        <v>30.7</v>
      </c>
      <c r="X10" s="1" t="s">
        <v>3</v>
      </c>
      <c r="Y10" s="46">
        <v>39</v>
      </c>
      <c r="Z10" s="46">
        <v>33</v>
      </c>
      <c r="AA10" s="46">
        <v>26</v>
      </c>
      <c r="AB10" s="33"/>
      <c r="AC10" s="9">
        <v>4</v>
      </c>
      <c r="AD10" s="50">
        <f t="shared" si="8"/>
        <v>3.3000000000000002E-2</v>
      </c>
      <c r="AE10" s="36">
        <f t="shared" si="9"/>
        <v>7879</v>
      </c>
      <c r="AF10" s="1">
        <v>3700</v>
      </c>
      <c r="AG10" s="37">
        <f t="shared" si="10"/>
        <v>0.47</v>
      </c>
      <c r="AH10" s="56" t="s">
        <v>83</v>
      </c>
      <c r="AI10" s="38">
        <v>0.28499999999999998</v>
      </c>
      <c r="AJ10" s="37">
        <f t="shared" si="17"/>
        <v>1.1399999999999999</v>
      </c>
      <c r="AK10" s="37">
        <f t="shared" si="0"/>
        <v>5.6</v>
      </c>
      <c r="AL10" s="38">
        <v>0.01</v>
      </c>
      <c r="AM10" s="37">
        <f t="shared" si="1"/>
        <v>0.09</v>
      </c>
      <c r="AN10" s="38">
        <v>8.5000000000000006E-2</v>
      </c>
      <c r="AO10" s="37">
        <f t="shared" si="2"/>
        <v>0.72</v>
      </c>
      <c r="AP10" s="38"/>
      <c r="AQ10" s="37">
        <f t="shared" si="3"/>
        <v>0</v>
      </c>
      <c r="AR10" s="38"/>
      <c r="AS10" s="37">
        <f t="shared" si="11"/>
        <v>0</v>
      </c>
      <c r="AT10" s="1"/>
      <c r="AU10" s="38"/>
      <c r="AV10" s="37">
        <f t="shared" si="4"/>
        <v>0</v>
      </c>
      <c r="AW10" s="37"/>
      <c r="AX10" s="38"/>
      <c r="AY10" s="37">
        <f t="shared" si="12"/>
        <v>0</v>
      </c>
      <c r="AZ10" s="37"/>
      <c r="BA10" s="38"/>
      <c r="BB10" s="37">
        <f t="shared" si="13"/>
        <v>0</v>
      </c>
      <c r="BC10" s="37">
        <f t="shared" si="5"/>
        <v>0.81</v>
      </c>
      <c r="BD10" s="37">
        <f t="shared" si="6"/>
        <v>6.41</v>
      </c>
      <c r="BE10" s="39">
        <f t="shared" si="7"/>
        <v>0.2477</v>
      </c>
      <c r="BF10" s="10">
        <v>8.52</v>
      </c>
      <c r="BG10" s="10">
        <v>17.489999999999998</v>
      </c>
      <c r="BH10" s="39">
        <f t="shared" si="14"/>
        <v>0.51290000000000002</v>
      </c>
      <c r="BI10" s="10"/>
      <c r="BJ10" s="9">
        <v>2678</v>
      </c>
      <c r="BK10" s="37">
        <f t="shared" si="15"/>
        <v>17165.98</v>
      </c>
      <c r="BL10" s="37">
        <f t="shared" si="16"/>
        <v>22816.560000000001</v>
      </c>
    </row>
    <row r="11" spans="1:65">
      <c r="AZ11" s="8"/>
      <c r="BC11" s="6"/>
      <c r="BD11" s="8"/>
      <c r="BE11" s="7"/>
    </row>
  </sheetData>
  <sheetProtection insertRows="0" deleteRows="0" sort="0"/>
  <protectedRanges>
    <protectedRange sqref="AX11:BA11 BC11:BE11 AR11:AT11 AR1:AS1 AW1 AZ1 BJ2:BJ10 A2:J10 P12:BB251 P11:AQ11 N2:N3 A11:J251 L2:L3 L11:N251 Q4:Q10 R2:AG10 AI2:AQ10 BG2:BH10 L4:N10 AR2:BE10" name="Range1"/>
    <protectedRange sqref="K2:K256" name="Range1_1"/>
    <protectedRange sqref="BI2:BI251" name="Range1_2"/>
    <protectedRange sqref="O2:O251" name="Range1_2_1"/>
    <protectedRange sqref="Q2:Q3" name="Range1_3_2"/>
    <protectedRange sqref="AH2:AH10" name="Range1_3"/>
    <protectedRange sqref="M2:M3" name="Range1_4"/>
  </protectedRanges>
  <phoneticPr fontId="11" type="noConversion"/>
  <dataValidations count="5">
    <dataValidation type="list" allowBlank="1" showInputMessage="1" showErrorMessage="1" sqref="D2:D10">
      <formula1>#REF!</formula1>
    </dataValidation>
    <dataValidation type="list" allowBlank="1" showInputMessage="1" showErrorMessage="1" sqref="X2:X10">
      <formula1>#REF!</formula1>
    </dataValidation>
    <dataValidation type="list" allowBlank="1" showInputMessage="1" showErrorMessage="1" sqref="R2:R10">
      <formula1>#REF!</formula1>
    </dataValidation>
    <dataValidation type="list" allowBlank="1" showInputMessage="1" showErrorMessage="1" sqref="E2:E10">
      <formula1>#REF!</formula1>
    </dataValidation>
    <dataValidation type="list" allowBlank="1" showInputMessage="1" showErrorMessage="1" sqref="F2:F10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2026-03-04T03:03:42Z</dcterms:modified>
</cp:coreProperties>
</file>