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3" i="8" l="1"/>
  <c r="AW4" i="8"/>
  <c r="AW5" i="8"/>
  <c r="AW6" i="8"/>
  <c r="AW7" i="8"/>
  <c r="AW8" i="8"/>
  <c r="AW2" i="8"/>
  <c r="BB8" i="8"/>
  <c r="BD8" i="8" s="1"/>
  <c r="AT8" i="8"/>
  <c r="AP8" i="8"/>
  <c r="AN8" i="8"/>
  <c r="AL8" i="8"/>
  <c r="AI8" i="8"/>
  <c r="AC8" i="8"/>
  <c r="AD8" i="8" s="1"/>
  <c r="AF8" i="8" s="1"/>
  <c r="T8" i="8"/>
  <c r="BB7" i="8"/>
  <c r="BD7" i="8" s="1"/>
  <c r="AT7" i="8"/>
  <c r="AP7" i="8"/>
  <c r="AN7" i="8"/>
  <c r="AL7" i="8"/>
  <c r="AI7" i="8"/>
  <c r="AC7" i="8"/>
  <c r="AD7" i="8" s="1"/>
  <c r="AF7" i="8" s="1"/>
  <c r="T7" i="8"/>
  <c r="BB6" i="8"/>
  <c r="BD6" i="8" s="1"/>
  <c r="AT6" i="8"/>
  <c r="AP6" i="8"/>
  <c r="AN6" i="8"/>
  <c r="AL6" i="8"/>
  <c r="AI6" i="8"/>
  <c r="AC6" i="8"/>
  <c r="AD6" i="8" s="1"/>
  <c r="AF6" i="8" s="1"/>
  <c r="T6" i="8"/>
  <c r="BB5" i="8"/>
  <c r="AT5" i="8"/>
  <c r="AP5" i="8"/>
  <c r="AN5" i="8"/>
  <c r="AL5" i="8"/>
  <c r="AI5" i="8"/>
  <c r="AC5" i="8"/>
  <c r="AD5" i="8" s="1"/>
  <c r="AF5" i="8" s="1"/>
  <c r="T5" i="8"/>
  <c r="BB4" i="8"/>
  <c r="AQ4" i="8" s="1"/>
  <c r="AT4" i="8"/>
  <c r="AP4" i="8"/>
  <c r="AN4" i="8"/>
  <c r="AL4" i="8"/>
  <c r="AI4" i="8"/>
  <c r="AC4" i="8"/>
  <c r="AD4" i="8" s="1"/>
  <c r="AF4" i="8" s="1"/>
  <c r="T4" i="8"/>
  <c r="BB3" i="8"/>
  <c r="AQ3" i="8" s="1"/>
  <c r="AT3" i="8"/>
  <c r="AP3" i="8"/>
  <c r="AN3" i="8"/>
  <c r="AL3" i="8"/>
  <c r="AI3" i="8"/>
  <c r="AC3" i="8"/>
  <c r="AD3" i="8" s="1"/>
  <c r="AF3" i="8" s="1"/>
  <c r="T3" i="8"/>
  <c r="BB2" i="8"/>
  <c r="BD2" i="8" s="1"/>
  <c r="AT2" i="8"/>
  <c r="AP2" i="8"/>
  <c r="AN2" i="8"/>
  <c r="AL2" i="8"/>
  <c r="AI2" i="8"/>
  <c r="AC2" i="8"/>
  <c r="AD2" i="8" s="1"/>
  <c r="AF2" i="8" s="1"/>
  <c r="AQ6" i="8" l="1"/>
  <c r="AX6" i="8" s="1"/>
  <c r="AJ5" i="8"/>
  <c r="AJ8" i="8"/>
  <c r="AJ2" i="8"/>
  <c r="AJ3" i="8"/>
  <c r="AQ7" i="8"/>
  <c r="AX7" i="8" s="1"/>
  <c r="AX3" i="8"/>
  <c r="AQ2" i="8"/>
  <c r="AX2" i="8" s="1"/>
  <c r="AJ4" i="8"/>
  <c r="AJ7" i="8"/>
  <c r="AQ8" i="8"/>
  <c r="AX8" i="8" s="1"/>
  <c r="AJ6" i="8"/>
  <c r="AX4" i="8"/>
  <c r="AQ5" i="8"/>
  <c r="AX5" i="8" s="1"/>
  <c r="BD5" i="8"/>
  <c r="BD4" i="8"/>
  <c r="BD3" i="8"/>
  <c r="AY5" i="8" l="1"/>
  <c r="AZ5" i="8" s="1"/>
  <c r="AY8" i="8"/>
  <c r="AZ8" i="8" s="1"/>
  <c r="AY6" i="8"/>
  <c r="AZ6" i="8" s="1"/>
  <c r="AY2" i="8"/>
  <c r="AZ2" i="8" s="1"/>
  <c r="AY3" i="8"/>
  <c r="AZ3" i="8" s="1"/>
  <c r="AY4" i="8"/>
  <c r="AZ4" i="8" s="1"/>
  <c r="AY7" i="8"/>
  <c r="AZ7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<sst xmlns="http://schemas.openxmlformats.org/spreadsheetml/2006/main" count="176" uniqueCount="92">
  <si>
    <t>Brand</t>
  </si>
  <si>
    <t>Package Type</t>
  </si>
  <si>
    <t>Royalty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</si>
  <si>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</si>
  <si>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</si>
  <si>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</si>
  <si>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</si>
  <si>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</si>
  <si>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</si>
  <si>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</si>
  <si>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</si>
  <si>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</si>
  <si>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</si>
  <si>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</si>
  <si>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</si>
  <si>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</si>
  <si>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</si>
  <si>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</si>
  <si>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</si>
  <si>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</si>
  <si>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</si>
  <si>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</si>
  <si>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</si>
  <si>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</si>
  <si>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</si>
  <si>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</si>
  <si>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</si>
  <si>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</si>
  <si>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</si>
  <si>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</si>
  <si>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</si>
  <si>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</si>
  <si>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</si>
  <si>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</si>
  <si>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</si>
  <si>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</si>
  <si>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</si>
  <si>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</si>
  <si>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</si>
  <si>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</si>
  <si>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</si>
  <si>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</si>
  <si>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</si>
  <si>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</si>
  <si>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</si>
  <si>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</si>
  <si>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</si>
  <si>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</si>
  <si>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</si>
  <si>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</si>
  <si>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</si>
  <si>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</si>
  <si>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</si>
  <si>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</si>
  <si>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</si>
  <si>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</si>
  <si>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</si>
  <si>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</si>
  <si>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</si>
  <si>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</si>
  <si>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</si>
  <si>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</si>
  <si>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Beautyrest Heated 4%</t>
  </si>
  <si>
    <t>Heated Plush</t>
  </si>
  <si>
    <t>675716640088</t>
  </si>
  <si>
    <t>675716640095</t>
  </si>
  <si>
    <t>675716640101</t>
  </si>
  <si>
    <t>Grey</t>
  </si>
  <si>
    <t>Mink</t>
  </si>
  <si>
    <t>Ivory</t>
  </si>
  <si>
    <t>675716781903</t>
  </si>
  <si>
    <t>675716781910</t>
  </si>
  <si>
    <t>Sapphire Blue</t>
  </si>
  <si>
    <t>Lavender</t>
  </si>
  <si>
    <t>086569401304</t>
  </si>
  <si>
    <t>086569401311</t>
  </si>
  <si>
    <t>Teal</t>
  </si>
  <si>
    <t>Purple</t>
  </si>
  <si>
    <t xml:space="preserve">Beautyrest Heated Plush Throw with Adjustable Time off Controller </t>
  </si>
  <si>
    <t>Heated Throw</t>
  </si>
  <si>
    <t>60x70''</t>
  </si>
  <si>
    <t>BR54-0529N</t>
  </si>
  <si>
    <t>BR54-0530N</t>
  </si>
  <si>
    <t>BR54-0531N</t>
  </si>
  <si>
    <t>BR54-0664N</t>
  </si>
  <si>
    <t>BR54-0665N</t>
  </si>
  <si>
    <t>BR54-1924N</t>
  </si>
  <si>
    <t>BR54-1925N</t>
  </si>
  <si>
    <t>200gsm solid plush to 200gsm solid plush; 100% Polyester; gift box package, 3pcs per carton</t>
  </si>
  <si>
    <t>100% Polyester Electric Throw</t>
  </si>
  <si>
    <t>6301.10.0000</t>
  </si>
  <si>
    <t>$40.57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</si>
</sst>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&quot;$&quot;#,##0.00"/>
    <numFmt numFmtId="179" formatCode="0.0"/>
    <numFmt numFmtId="180" formatCode="0.000"/>
    <numFmt numFmtId="181" formatCode="[$￥-804]#,##0.00;[Red][$￥-804]#,##0.00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1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181" fontId="0" fillId="0" borderId="0"/>
    <xf numFmtId="181" fontId="3" fillId="0" borderId="0"/>
    <xf numFmtId="181" fontId="3" fillId="0" borderId="0"/>
    <xf numFmtId="181" fontId="3" fillId="0" borderId="0"/>
    <xf numFmtId="181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7" fillId="0" borderId="0"/>
    <xf numFmtId="181" fontId="8" fillId="0" borderId="0"/>
  </cellStyleXfs>
  <cellXfs count="53">
    <xf numFmtId="181" fontId="0" fillId="0" borderId="0" xfId="0"/>
    <xf numFmtId="181" fontId="0" fillId="0" borderId="1" xfId="0" applyBorder="1" applyAlignment="1">
      <alignment wrapText="1"/>
    </xf>
    <xf numFmtId="181" fontId="0" fillId="0" borderId="0" xfId="0" applyAlignment="1">
      <alignment horizontal="center" wrapText="1"/>
    </xf>
    <xf numFmtId="181" fontId="0" fillId="0" borderId="0" xfId="0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81" fontId="1" fillId="0" borderId="1" xfId="0" applyFont="1" applyBorder="1" applyAlignment="1">
      <alignment horizontal="center" wrapText="1"/>
    </xf>
    <xf numFmtId="181" fontId="1" fillId="5" borderId="1" xfId="0" applyFont="1" applyFill="1" applyBorder="1" applyAlignment="1">
      <alignment horizontal="center" wrapText="1"/>
    </xf>
    <xf numFmtId="181" fontId="4" fillId="5" borderId="1" xfId="0" applyFont="1" applyFill="1" applyBorder="1" applyAlignment="1">
      <alignment horizontal="center" wrapText="1"/>
    </xf>
    <xf numFmtId="181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181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181" fontId="6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181" fontId="1" fillId="5" borderId="1" xfId="4" applyFont="1" applyFill="1" applyBorder="1" applyAlignment="1">
      <alignment horizontal="center" wrapText="1"/>
    </xf>
    <xf numFmtId="181" fontId="1" fillId="7" borderId="1" xfId="0" applyFont="1" applyFill="1" applyBorder="1" applyAlignment="1">
      <alignment horizontal="center" wrapText="1"/>
    </xf>
    <xf numFmtId="181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81" fontId="2" fillId="0" borderId="0" xfId="4" applyAlignment="1">
      <alignment wrapText="1"/>
    </xf>
    <xf numFmtId="181" fontId="2" fillId="0" borderId="1" xfId="4" applyBorder="1" applyAlignment="1">
      <alignment wrapText="1"/>
    </xf>
    <xf numFmtId="181" fontId="0" fillId="5" borderId="1" xfId="0" applyFill="1" applyBorder="1" applyAlignment="1">
      <alignment wrapText="1"/>
    </xf>
    <xf numFmtId="181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center" wrapText="1"/>
    </xf>
    <xf numFmtId="0" fontId="0" fillId="0" borderId="2" xfId="0" applyNumberFormat="1" applyBorder="1" applyAlignment="1">
      <alignment wrapText="1"/>
    </xf>
  </cellXfs>
  <cellStyles count="9">
    <cellStyle name="Currency 2" xfId="5"/>
    <cellStyle name="Normal 2" xfId="4"/>
    <cellStyle name="Normal 2 18 2" xfId="1"/>
    <cellStyle name="Normal 3" xfId="7"/>
    <cellStyle name="Percent 2" xfId="6"/>
    <cellStyle name="Style 1" xfId="3"/>
    <cellStyle name="常规" xfId="0" builtinId="0"/>
    <cellStyle name="常规 18" xfId="8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8"/>
  <sheetViews>
    <sheetView tabSelected="1" topLeftCell="B1" workbookViewId="0">
      <selection activeCell="T3" sqref="T3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140625" style="3" customWidth="1"/>
    <col min="6" max="6" width="11.28515625" style="3" customWidth="1"/>
    <col min="7" max="7" width="9.140625" style="3" customWidth="1"/>
    <col min="8" max="8" width="15.42578125" style="3" customWidth="1"/>
    <col min="9" max="9" width="11.140625" style="3" customWidth="1"/>
    <col min="10" max="10" width="18.5703125" style="3" customWidth="1"/>
    <col min="11" max="11" width="8.42578125" style="46" customWidth="1"/>
    <col min="12" max="12" width="13.140625" style="3" customWidth="1"/>
    <col min="13" max="13" width="8.42578125" style="3" customWidth="1"/>
    <col min="14" max="14" width="17.5703125" style="3" customWidth="1"/>
    <col min="15" max="15" width="15.710937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40" customWidth="1"/>
    <col min="25" max="25" width="13.140625" style="40" customWidth="1"/>
    <col min="26" max="26" width="11.140625" style="40" customWidth="1"/>
    <col min="27" max="27" width="12.85546875" style="5" customWidth="1"/>
    <col min="28" max="28" width="9.42578125" style="7" customWidth="1"/>
    <col min="29" max="29" width="13" style="43" customWidth="1"/>
    <col min="30" max="30" width="14.140625" style="7" customWidth="1"/>
    <col min="31" max="31" width="13.85546875" style="3" customWidth="1"/>
    <col min="32" max="32" width="13.85546875" style="6" customWidth="1"/>
    <col min="33" max="33" width="13.570312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>
      <c r="A1" s="9" t="s">
        <v>7</v>
      </c>
      <c r="B1" s="9" t="s">
        <v>8</v>
      </c>
      <c r="C1" s="38" t="s">
        <v>9</v>
      </c>
      <c r="D1" s="39" t="s">
        <v>0</v>
      </c>
      <c r="E1" s="39" t="s">
        <v>3</v>
      </c>
      <c r="F1" s="11" t="s">
        <v>55</v>
      </c>
      <c r="G1" s="38" t="s">
        <v>10</v>
      </c>
      <c r="H1" s="10" t="s">
        <v>11</v>
      </c>
      <c r="I1" s="37" t="s">
        <v>57</v>
      </c>
      <c r="J1" s="10" t="s">
        <v>12</v>
      </c>
      <c r="K1" s="37" t="s">
        <v>60</v>
      </c>
      <c r="L1" s="10" t="s">
        <v>13</v>
      </c>
      <c r="M1" s="10" t="s">
        <v>14</v>
      </c>
      <c r="N1" s="38" t="s">
        <v>15</v>
      </c>
      <c r="O1" s="38" t="s">
        <v>16</v>
      </c>
      <c r="P1" s="38" t="s">
        <v>61</v>
      </c>
      <c r="Q1" s="37" t="s">
        <v>58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1</v>
      </c>
      <c r="X1" s="41" t="s">
        <v>22</v>
      </c>
      <c r="Y1" s="41" t="s">
        <v>23</v>
      </c>
      <c r="Z1" s="41" t="s">
        <v>24</v>
      </c>
      <c r="AA1" s="18" t="s">
        <v>25</v>
      </c>
      <c r="AB1" s="19" t="s">
        <v>26</v>
      </c>
      <c r="AC1" s="44" t="s">
        <v>27</v>
      </c>
      <c r="AD1" s="20" t="s">
        <v>28</v>
      </c>
      <c r="AE1" s="9" t="s">
        <v>29</v>
      </c>
      <c r="AF1" s="21" t="s">
        <v>30</v>
      </c>
      <c r="AG1" s="9" t="s">
        <v>31</v>
      </c>
      <c r="AH1" s="22" t="s">
        <v>32</v>
      </c>
      <c r="AI1" s="21" t="s">
        <v>33</v>
      </c>
      <c r="AJ1" s="21" t="s">
        <v>34</v>
      </c>
      <c r="AK1" s="22" t="s">
        <v>35</v>
      </c>
      <c r="AL1" s="21" t="s">
        <v>36</v>
      </c>
      <c r="AM1" s="22" t="s">
        <v>37</v>
      </c>
      <c r="AN1" s="21" t="s">
        <v>38</v>
      </c>
      <c r="AO1" s="22" t="s">
        <v>39</v>
      </c>
      <c r="AP1" s="21" t="s">
        <v>40</v>
      </c>
      <c r="AQ1" s="21" t="s">
        <v>41</v>
      </c>
      <c r="AR1" s="17" t="s">
        <v>42</v>
      </c>
      <c r="AS1" s="22" t="s">
        <v>43</v>
      </c>
      <c r="AT1" s="21" t="s">
        <v>44</v>
      </c>
      <c r="AU1" s="17" t="s">
        <v>45</v>
      </c>
      <c r="AV1" s="22" t="s">
        <v>46</v>
      </c>
      <c r="AW1" s="21" t="s">
        <v>47</v>
      </c>
      <c r="AX1" s="21" t="s">
        <v>48</v>
      </c>
      <c r="AY1" s="23" t="s">
        <v>49</v>
      </c>
      <c r="AZ1" s="24" t="s">
        <v>50</v>
      </c>
      <c r="BA1" s="25" t="s">
        <v>59</v>
      </c>
      <c r="BB1" s="24" t="s">
        <v>51</v>
      </c>
      <c r="BC1" s="26" t="s">
        <v>52</v>
      </c>
      <c r="BD1" s="24" t="s">
        <v>53</v>
      </c>
      <c r="BE1" s="19" t="s">
        <v>54</v>
      </c>
    </row>
    <row r="2" spans="1:57" ht="90">
      <c r="A2" s="51">
        <v>1</v>
      </c>
      <c r="B2" s="1"/>
      <c r="C2" s="1"/>
      <c r="D2" s="1" t="s">
        <v>6</v>
      </c>
      <c r="E2" s="1" t="s">
        <v>62</v>
      </c>
      <c r="F2" s="1" t="s">
        <v>5</v>
      </c>
      <c r="G2" s="1" t="s">
        <v>63</v>
      </c>
      <c r="H2" s="1" t="s">
        <v>78</v>
      </c>
      <c r="I2" s="1" t="s">
        <v>79</v>
      </c>
      <c r="J2" s="1" t="s">
        <v>88</v>
      </c>
      <c r="K2" s="47" t="s">
        <v>89</v>
      </c>
      <c r="L2" s="1" t="s">
        <v>80</v>
      </c>
      <c r="M2" s="1" t="s">
        <v>67</v>
      </c>
      <c r="N2" s="48" t="s">
        <v>81</v>
      </c>
      <c r="O2" s="48" t="s">
        <v>64</v>
      </c>
      <c r="P2" s="1"/>
      <c r="Q2" s="1" t="s">
        <v>56</v>
      </c>
      <c r="R2" s="27"/>
      <c r="S2" s="28">
        <v>7.8</v>
      </c>
      <c r="T2" s="29"/>
      <c r="U2" s="52">
        <v>12.8</v>
      </c>
      <c r="V2" s="30"/>
      <c r="W2" s="1" t="s">
        <v>4</v>
      </c>
      <c r="X2" s="42">
        <v>48</v>
      </c>
      <c r="Y2" s="42">
        <v>30</v>
      </c>
      <c r="Z2" s="42">
        <v>25</v>
      </c>
      <c r="AA2" s="28"/>
      <c r="AB2" s="31">
        <v>3</v>
      </c>
      <c r="AC2" s="45">
        <f>IF(X2="","",X2*Y2*Z2/1000000)</f>
        <v>3.5999999999999997E-2</v>
      </c>
      <c r="AD2" s="32">
        <f>IF(AB2="","",65/AC2*AB2)</f>
        <v>5417</v>
      </c>
      <c r="AE2" s="1">
        <v>3800</v>
      </c>
      <c r="AF2" s="33">
        <f>IF(ISERROR(AE2/AD2),"",AE2/AD2)</f>
        <v>0.7</v>
      </c>
      <c r="AG2" s="1" t="s">
        <v>90</v>
      </c>
      <c r="AH2" s="34">
        <v>0.214</v>
      </c>
      <c r="AI2" s="33">
        <f>IF(ISERROR(U2*AH2),"",U2*AH2)</f>
        <v>2.74</v>
      </c>
      <c r="AJ2" s="33">
        <f>IF(ISERROR(U2+AF2+AI2),"",U2+AF2+AI2)</f>
        <v>16.239999999999998</v>
      </c>
      <c r="AK2" s="34">
        <v>0.05</v>
      </c>
      <c r="AL2" s="33">
        <f t="shared" ref="AL2:AL8" si="0">IF(ISERROR(BA2*AK2),"",BA2*AK2)</f>
        <v>2.0299999999999998</v>
      </c>
      <c r="AM2" s="34">
        <v>0.08</v>
      </c>
      <c r="AN2" s="33">
        <f t="shared" ref="AN2:AN8" si="1">IF(ISERROR(BA2*AM2),"",BA2*AM2)</f>
        <v>3.25</v>
      </c>
      <c r="AO2" s="34">
        <v>0.1</v>
      </c>
      <c r="AP2" s="33">
        <f t="shared" ref="AP2:AP8" si="2">IF(ISERROR(BA2*AO2),"",BA2*AO2)</f>
        <v>4.0599999999999996</v>
      </c>
      <c r="AQ2" s="33">
        <f>IF((BB2-BA2)&lt;2.5,2.5-(BB2-BA2),0)</f>
        <v>0.47</v>
      </c>
      <c r="AR2" s="1" t="s">
        <v>2</v>
      </c>
      <c r="AS2" s="34">
        <v>0.04</v>
      </c>
      <c r="AT2" s="33">
        <f t="shared" ref="AT2:AT8" si="3">IF(ISERROR(BA2*AS2),"",BA2*AS2)</f>
        <v>1.62</v>
      </c>
      <c r="AU2" s="1"/>
      <c r="AV2" s="34"/>
      <c r="AW2" s="33">
        <f>IF(ISERROR(BA2*AV2),"",BA2*AV2)</f>
        <v>0</v>
      </c>
      <c r="AX2" s="33">
        <f>IF(ISERROR(AL2+AN2+AP2+AQ2+AT2+AW2),"",AL2+AN2+AP2+AQ2+AT2+AW2)</f>
        <v>11.43</v>
      </c>
      <c r="AY2" s="33">
        <f t="shared" ref="AY2:AY8" si="4">IF(ISERROR(AJ2+AX2),"",AJ2+AX2)</f>
        <v>27.67</v>
      </c>
      <c r="AZ2" s="35">
        <f>IF(ISERROR((BA2-AY2)/BA2),"",(BA2-AY2)/BA2)</f>
        <v>0.318</v>
      </c>
      <c r="BA2" s="49" t="s">
        <v>91</v>
      </c>
      <c r="BB2" s="33">
        <f>IF(ISERROR(BA2*1.05),"",BA2*1.05)</f>
        <v>42.6</v>
      </c>
      <c r="BC2" s="50">
        <v>89.99</v>
      </c>
      <c r="BD2" s="35">
        <f>IF(ISERROR((BC2-BB2)/BC2),"",(BC2-BB2)/BC2)</f>
        <v>0.52659999999999996</v>
      </c>
      <c r="BE2" s="36"/>
    </row>
    <row r="3" spans="1:57" ht="90">
      <c r="A3" s="51">
        <v>2</v>
      </c>
      <c r="B3" s="1"/>
      <c r="C3" s="1"/>
      <c r="D3" s="1" t="s">
        <v>6</v>
      </c>
      <c r="E3" s="1" t="s">
        <v>62</v>
      </c>
      <c r="F3" s="1" t="s">
        <v>5</v>
      </c>
      <c r="G3" s="1" t="s">
        <v>63</v>
      </c>
      <c r="H3" s="1" t="s">
        <v>78</v>
      </c>
      <c r="I3" s="1" t="s">
        <v>79</v>
      </c>
      <c r="J3" s="1" t="s">
        <v>88</v>
      </c>
      <c r="K3" s="47" t="s">
        <v>89</v>
      </c>
      <c r="L3" s="1" t="s">
        <v>80</v>
      </c>
      <c r="M3" s="1" t="s">
        <v>68</v>
      </c>
      <c r="N3" s="48" t="s">
        <v>82</v>
      </c>
      <c r="O3" s="48" t="s">
        <v>65</v>
      </c>
      <c r="P3" s="1"/>
      <c r="Q3" s="1" t="s">
        <v>56</v>
      </c>
      <c r="R3" s="27"/>
      <c r="S3" s="28"/>
      <c r="T3" s="29" t="str">
        <f t="shared" ref="T3:T8" si="5">IF(ISERROR(R3/S3),"",R3/S3)</f>
        <v/>
      </c>
      <c r="U3" s="52">
        <v>12.8</v>
      </c>
      <c r="V3" s="30"/>
      <c r="W3" s="1" t="s">
        <v>4</v>
      </c>
      <c r="X3" s="42">
        <v>48</v>
      </c>
      <c r="Y3" s="42">
        <v>30</v>
      </c>
      <c r="Z3" s="42">
        <v>25</v>
      </c>
      <c r="AA3" s="28"/>
      <c r="AB3" s="31">
        <v>3</v>
      </c>
      <c r="AC3" s="45">
        <f t="shared" ref="AC3:AC8" si="6">IF(X3="","",X3*Y3*Z3/1000000)</f>
        <v>3.5999999999999997E-2</v>
      </c>
      <c r="AD3" s="32">
        <f t="shared" ref="AD3:AD8" si="7">IF(AB3="","",65/AC3*AB3)</f>
        <v>5417</v>
      </c>
      <c r="AE3" s="1">
        <v>3800</v>
      </c>
      <c r="AF3" s="33">
        <f t="shared" ref="AF3:AF8" si="8">IF(ISERROR(AE3/AD3),"",AE3/AD3)</f>
        <v>0.7</v>
      </c>
      <c r="AG3" s="1" t="s">
        <v>90</v>
      </c>
      <c r="AH3" s="34">
        <v>0.214</v>
      </c>
      <c r="AI3" s="33">
        <f t="shared" ref="AI3:AI8" si="9">IF(ISERROR(U3*AH3),"",U3*AH3)</f>
        <v>2.74</v>
      </c>
      <c r="AJ3" s="33">
        <f t="shared" ref="AJ3:AJ8" si="10">IF(ISERROR(U3+AF3+AI3),"",U3+AF3+AI3)</f>
        <v>16.239999999999998</v>
      </c>
      <c r="AK3" s="34">
        <v>0.05</v>
      </c>
      <c r="AL3" s="33">
        <f t="shared" si="0"/>
        <v>2.0299999999999998</v>
      </c>
      <c r="AM3" s="34">
        <v>0.08</v>
      </c>
      <c r="AN3" s="33">
        <f t="shared" si="1"/>
        <v>3.25</v>
      </c>
      <c r="AO3" s="34">
        <v>0.1</v>
      </c>
      <c r="AP3" s="33">
        <f t="shared" si="2"/>
        <v>4.0599999999999996</v>
      </c>
      <c r="AQ3" s="33">
        <f t="shared" ref="AQ3:AQ8" si="11">IF((BB3-BA3)&lt;2.5,2.5-(BB3-BA3),0)</f>
        <v>0.47</v>
      </c>
      <c r="AR3" s="1" t="s">
        <v>2</v>
      </c>
      <c r="AS3" s="34">
        <v>0.04</v>
      </c>
      <c r="AT3" s="33">
        <f t="shared" si="3"/>
        <v>1.62</v>
      </c>
      <c r="AU3" s="1"/>
      <c r="AV3" s="34"/>
      <c r="AW3" s="33">
        <f t="shared" ref="AW3:AW8" si="12">IF(ISERROR(BA3*AV3),"",BA3*AV3)</f>
        <v>0</v>
      </c>
      <c r="AX3" s="33">
        <f t="shared" ref="AX3:AX8" si="13">IF(ISERROR(AL3+AN3+AP3+AQ3+AT3+AW3),"",AL3+AN3+AP3+AQ3+AT3+AW3)</f>
        <v>11.43</v>
      </c>
      <c r="AY3" s="33">
        <f t="shared" si="4"/>
        <v>27.67</v>
      </c>
      <c r="AZ3" s="35">
        <f t="shared" ref="AZ3:AZ8" si="14">IF(ISERROR((BA3-AY3)/BA3),"",(BA3-AY3)/BA3)</f>
        <v>0.318</v>
      </c>
      <c r="BA3" s="49" t="s">
        <v>91</v>
      </c>
      <c r="BB3" s="33">
        <f t="shared" ref="BB3:BB8" si="15">IF(ISERROR(BA3*1.05),"",BA3*1.05)</f>
        <v>42.6</v>
      </c>
      <c r="BC3" s="50">
        <v>89.99</v>
      </c>
      <c r="BD3" s="35">
        <f t="shared" ref="BD3:BD8" si="16">IF(ISERROR((BC3-BB3)/BC3),"",(BC3-BB3)/BC3)</f>
        <v>0.52659999999999996</v>
      </c>
      <c r="BE3" s="36"/>
    </row>
    <row r="4" spans="1:57" ht="90">
      <c r="A4" s="51">
        <v>3</v>
      </c>
      <c r="B4" s="1"/>
      <c r="C4" s="1"/>
      <c r="D4" s="1" t="s">
        <v>6</v>
      </c>
      <c r="E4" s="1" t="s">
        <v>62</v>
      </c>
      <c r="F4" s="1" t="s">
        <v>5</v>
      </c>
      <c r="G4" s="1" t="s">
        <v>63</v>
      </c>
      <c r="H4" s="1" t="s">
        <v>78</v>
      </c>
      <c r="I4" s="1" t="s">
        <v>79</v>
      </c>
      <c r="J4" s="1" t="s">
        <v>88</v>
      </c>
      <c r="K4" s="47" t="s">
        <v>89</v>
      </c>
      <c r="L4" s="1" t="s">
        <v>80</v>
      </c>
      <c r="M4" s="1" t="s">
        <v>69</v>
      </c>
      <c r="N4" s="48" t="s">
        <v>83</v>
      </c>
      <c r="O4" s="48" t="s">
        <v>66</v>
      </c>
      <c r="P4" s="1"/>
      <c r="Q4" s="1" t="s">
        <v>56</v>
      </c>
      <c r="R4" s="27"/>
      <c r="S4" s="28"/>
      <c r="T4" s="29" t="str">
        <f t="shared" si="5"/>
        <v/>
      </c>
      <c r="U4" s="52">
        <v>12.8</v>
      </c>
      <c r="V4" s="30"/>
      <c r="W4" s="1" t="s">
        <v>4</v>
      </c>
      <c r="X4" s="42">
        <v>48</v>
      </c>
      <c r="Y4" s="42">
        <v>30</v>
      </c>
      <c r="Z4" s="42">
        <v>25</v>
      </c>
      <c r="AA4" s="28"/>
      <c r="AB4" s="31">
        <v>3</v>
      </c>
      <c r="AC4" s="45">
        <f t="shared" si="6"/>
        <v>3.5999999999999997E-2</v>
      </c>
      <c r="AD4" s="32">
        <f t="shared" si="7"/>
        <v>5417</v>
      </c>
      <c r="AE4" s="1">
        <v>3800</v>
      </c>
      <c r="AF4" s="33">
        <f t="shared" si="8"/>
        <v>0.7</v>
      </c>
      <c r="AG4" s="1" t="s">
        <v>90</v>
      </c>
      <c r="AH4" s="34">
        <v>0.214</v>
      </c>
      <c r="AI4" s="33">
        <f t="shared" si="9"/>
        <v>2.74</v>
      </c>
      <c r="AJ4" s="33">
        <f t="shared" si="10"/>
        <v>16.239999999999998</v>
      </c>
      <c r="AK4" s="34">
        <v>0.05</v>
      </c>
      <c r="AL4" s="33">
        <f t="shared" si="0"/>
        <v>2.0299999999999998</v>
      </c>
      <c r="AM4" s="34">
        <v>0.08</v>
      </c>
      <c r="AN4" s="33">
        <f t="shared" si="1"/>
        <v>3.25</v>
      </c>
      <c r="AO4" s="34">
        <v>0.1</v>
      </c>
      <c r="AP4" s="33">
        <f t="shared" si="2"/>
        <v>4.0599999999999996</v>
      </c>
      <c r="AQ4" s="33">
        <f t="shared" si="11"/>
        <v>0.47</v>
      </c>
      <c r="AR4" s="1" t="s">
        <v>2</v>
      </c>
      <c r="AS4" s="34">
        <v>0.04</v>
      </c>
      <c r="AT4" s="33">
        <f t="shared" si="3"/>
        <v>1.62</v>
      </c>
      <c r="AU4" s="1"/>
      <c r="AV4" s="34"/>
      <c r="AW4" s="33">
        <f t="shared" si="12"/>
        <v>0</v>
      </c>
      <c r="AX4" s="33">
        <f t="shared" si="13"/>
        <v>11.43</v>
      </c>
      <c r="AY4" s="33">
        <f t="shared" si="4"/>
        <v>27.67</v>
      </c>
      <c r="AZ4" s="35">
        <f t="shared" si="14"/>
        <v>0.318</v>
      </c>
      <c r="BA4" s="49" t="s">
        <v>91</v>
      </c>
      <c r="BB4" s="33">
        <f t="shared" si="15"/>
        <v>42.6</v>
      </c>
      <c r="BC4" s="50">
        <v>89.99</v>
      </c>
      <c r="BD4" s="35">
        <f t="shared" si="16"/>
        <v>0.52659999999999996</v>
      </c>
      <c r="BE4" s="36"/>
    </row>
    <row r="5" spans="1:57" ht="90">
      <c r="A5" s="51">
        <v>4</v>
      </c>
      <c r="B5" s="1"/>
      <c r="C5" s="1"/>
      <c r="D5" s="1" t="s">
        <v>6</v>
      </c>
      <c r="E5" s="1" t="s">
        <v>62</v>
      </c>
      <c r="F5" s="1" t="s">
        <v>5</v>
      </c>
      <c r="G5" s="1" t="s">
        <v>63</v>
      </c>
      <c r="H5" s="1" t="s">
        <v>78</v>
      </c>
      <c r="I5" s="1" t="s">
        <v>79</v>
      </c>
      <c r="J5" s="1" t="s">
        <v>88</v>
      </c>
      <c r="K5" s="47" t="s">
        <v>89</v>
      </c>
      <c r="L5" s="1" t="s">
        <v>80</v>
      </c>
      <c r="M5" s="1" t="s">
        <v>72</v>
      </c>
      <c r="N5" s="48" t="s">
        <v>84</v>
      </c>
      <c r="O5" s="48" t="s">
        <v>70</v>
      </c>
      <c r="P5" s="1"/>
      <c r="Q5" s="1" t="s">
        <v>56</v>
      </c>
      <c r="R5" s="27"/>
      <c r="S5" s="28"/>
      <c r="T5" s="29" t="str">
        <f t="shared" si="5"/>
        <v/>
      </c>
      <c r="U5" s="52">
        <v>12.8</v>
      </c>
      <c r="V5" s="30"/>
      <c r="W5" s="1" t="s">
        <v>4</v>
      </c>
      <c r="X5" s="42">
        <v>48</v>
      </c>
      <c r="Y5" s="42">
        <v>30</v>
      </c>
      <c r="Z5" s="42">
        <v>25</v>
      </c>
      <c r="AA5" s="28"/>
      <c r="AB5" s="31">
        <v>3</v>
      </c>
      <c r="AC5" s="45">
        <f t="shared" si="6"/>
        <v>3.5999999999999997E-2</v>
      </c>
      <c r="AD5" s="32">
        <f t="shared" si="7"/>
        <v>5417</v>
      </c>
      <c r="AE5" s="1">
        <v>3800</v>
      </c>
      <c r="AF5" s="33">
        <f t="shared" si="8"/>
        <v>0.7</v>
      </c>
      <c r="AG5" s="1" t="s">
        <v>90</v>
      </c>
      <c r="AH5" s="34">
        <v>0.214</v>
      </c>
      <c r="AI5" s="33">
        <f t="shared" si="9"/>
        <v>2.74</v>
      </c>
      <c r="AJ5" s="33">
        <f t="shared" si="10"/>
        <v>16.239999999999998</v>
      </c>
      <c r="AK5" s="34">
        <v>0.05</v>
      </c>
      <c r="AL5" s="33">
        <f t="shared" si="0"/>
        <v>2.0299999999999998</v>
      </c>
      <c r="AM5" s="34">
        <v>0.08</v>
      </c>
      <c r="AN5" s="33">
        <f t="shared" si="1"/>
        <v>3.25</v>
      </c>
      <c r="AO5" s="34">
        <v>0.1</v>
      </c>
      <c r="AP5" s="33">
        <f t="shared" si="2"/>
        <v>4.0599999999999996</v>
      </c>
      <c r="AQ5" s="33">
        <f t="shared" si="11"/>
        <v>0.47</v>
      </c>
      <c r="AR5" s="1" t="s">
        <v>2</v>
      </c>
      <c r="AS5" s="34">
        <v>0.04</v>
      </c>
      <c r="AT5" s="33">
        <f t="shared" si="3"/>
        <v>1.62</v>
      </c>
      <c r="AU5" s="1"/>
      <c r="AV5" s="34"/>
      <c r="AW5" s="33">
        <f t="shared" si="12"/>
        <v>0</v>
      </c>
      <c r="AX5" s="33">
        <f t="shared" si="13"/>
        <v>11.43</v>
      </c>
      <c r="AY5" s="33">
        <f t="shared" si="4"/>
        <v>27.67</v>
      </c>
      <c r="AZ5" s="35">
        <f t="shared" si="14"/>
        <v>0.318</v>
      </c>
      <c r="BA5" s="49" t="s">
        <v>91</v>
      </c>
      <c r="BB5" s="33">
        <f t="shared" si="15"/>
        <v>42.6</v>
      </c>
      <c r="BC5" s="50">
        <v>89.99</v>
      </c>
      <c r="BD5" s="35">
        <f t="shared" si="16"/>
        <v>0.52659999999999996</v>
      </c>
      <c r="BE5" s="36"/>
    </row>
    <row r="6" spans="1:57" ht="90">
      <c r="A6" s="51">
        <v>5</v>
      </c>
      <c r="B6" s="1"/>
      <c r="C6" s="1"/>
      <c r="D6" s="1" t="s">
        <v>6</v>
      </c>
      <c r="E6" s="1" t="s">
        <v>62</v>
      </c>
      <c r="F6" s="1" t="s">
        <v>5</v>
      </c>
      <c r="G6" s="1" t="s">
        <v>63</v>
      </c>
      <c r="H6" s="1" t="s">
        <v>78</v>
      </c>
      <c r="I6" s="1" t="s">
        <v>79</v>
      </c>
      <c r="J6" s="1" t="s">
        <v>88</v>
      </c>
      <c r="K6" s="47" t="s">
        <v>89</v>
      </c>
      <c r="L6" s="1" t="s">
        <v>80</v>
      </c>
      <c r="M6" s="1" t="s">
        <v>73</v>
      </c>
      <c r="N6" s="48" t="s">
        <v>85</v>
      </c>
      <c r="O6" s="48" t="s">
        <v>71</v>
      </c>
      <c r="P6" s="1"/>
      <c r="Q6" s="1" t="s">
        <v>56</v>
      </c>
      <c r="R6" s="27"/>
      <c r="S6" s="28"/>
      <c r="T6" s="29" t="str">
        <f t="shared" si="5"/>
        <v/>
      </c>
      <c r="U6" s="52">
        <v>12.8</v>
      </c>
      <c r="V6" s="30"/>
      <c r="W6" s="1" t="s">
        <v>4</v>
      </c>
      <c r="X6" s="42">
        <v>48</v>
      </c>
      <c r="Y6" s="42">
        <v>30</v>
      </c>
      <c r="Z6" s="42">
        <v>25</v>
      </c>
      <c r="AA6" s="28"/>
      <c r="AB6" s="31">
        <v>3</v>
      </c>
      <c r="AC6" s="45">
        <f t="shared" si="6"/>
        <v>3.5999999999999997E-2</v>
      </c>
      <c r="AD6" s="32">
        <f t="shared" si="7"/>
        <v>5417</v>
      </c>
      <c r="AE6" s="1">
        <v>3800</v>
      </c>
      <c r="AF6" s="33">
        <f t="shared" si="8"/>
        <v>0.7</v>
      </c>
      <c r="AG6" s="1" t="s">
        <v>90</v>
      </c>
      <c r="AH6" s="34">
        <v>0.214</v>
      </c>
      <c r="AI6" s="33">
        <f t="shared" si="9"/>
        <v>2.74</v>
      </c>
      <c r="AJ6" s="33">
        <f t="shared" si="10"/>
        <v>16.239999999999998</v>
      </c>
      <c r="AK6" s="34">
        <v>0.05</v>
      </c>
      <c r="AL6" s="33">
        <f t="shared" si="0"/>
        <v>2.0299999999999998</v>
      </c>
      <c r="AM6" s="34">
        <v>0.08</v>
      </c>
      <c r="AN6" s="33">
        <f t="shared" si="1"/>
        <v>3.25</v>
      </c>
      <c r="AO6" s="34">
        <v>0.1</v>
      </c>
      <c r="AP6" s="33">
        <f t="shared" si="2"/>
        <v>4.0599999999999996</v>
      </c>
      <c r="AQ6" s="33">
        <f t="shared" si="11"/>
        <v>0.47</v>
      </c>
      <c r="AR6" s="1" t="s">
        <v>2</v>
      </c>
      <c r="AS6" s="34">
        <v>0.04</v>
      </c>
      <c r="AT6" s="33">
        <f t="shared" si="3"/>
        <v>1.62</v>
      </c>
      <c r="AU6" s="1"/>
      <c r="AV6" s="34"/>
      <c r="AW6" s="33">
        <f t="shared" si="12"/>
        <v>0</v>
      </c>
      <c r="AX6" s="33">
        <f t="shared" si="13"/>
        <v>11.43</v>
      </c>
      <c r="AY6" s="33">
        <f t="shared" si="4"/>
        <v>27.67</v>
      </c>
      <c r="AZ6" s="35">
        <f t="shared" si="14"/>
        <v>0.318</v>
      </c>
      <c r="BA6" s="49" t="s">
        <v>91</v>
      </c>
      <c r="BB6" s="33">
        <f t="shared" si="15"/>
        <v>42.6</v>
      </c>
      <c r="BC6" s="50">
        <v>89.99</v>
      </c>
      <c r="BD6" s="35">
        <f t="shared" si="16"/>
        <v>0.52659999999999996</v>
      </c>
      <c r="BE6" s="36"/>
    </row>
    <row r="7" spans="1:57" ht="90">
      <c r="A7" s="51">
        <v>6</v>
      </c>
      <c r="B7" s="1"/>
      <c r="C7" s="1"/>
      <c r="D7" s="1" t="s">
        <v>6</v>
      </c>
      <c r="E7" s="1" t="s">
        <v>62</v>
      </c>
      <c r="F7" s="1" t="s">
        <v>5</v>
      </c>
      <c r="G7" s="1" t="s">
        <v>63</v>
      </c>
      <c r="H7" s="1" t="s">
        <v>78</v>
      </c>
      <c r="I7" s="1" t="s">
        <v>79</v>
      </c>
      <c r="J7" s="1" t="s">
        <v>88</v>
      </c>
      <c r="K7" s="47" t="s">
        <v>89</v>
      </c>
      <c r="L7" s="1" t="s">
        <v>80</v>
      </c>
      <c r="M7" s="1" t="s">
        <v>76</v>
      </c>
      <c r="N7" s="48" t="s">
        <v>86</v>
      </c>
      <c r="O7" s="48" t="s">
        <v>74</v>
      </c>
      <c r="P7" s="1"/>
      <c r="Q7" s="1" t="s">
        <v>56</v>
      </c>
      <c r="R7" s="27"/>
      <c r="S7" s="28"/>
      <c r="T7" s="29" t="str">
        <f t="shared" si="5"/>
        <v/>
      </c>
      <c r="U7" s="52">
        <v>12.8</v>
      </c>
      <c r="V7" s="30"/>
      <c r="W7" s="1" t="s">
        <v>4</v>
      </c>
      <c r="X7" s="42">
        <v>48</v>
      </c>
      <c r="Y7" s="42">
        <v>30</v>
      </c>
      <c r="Z7" s="42">
        <v>25</v>
      </c>
      <c r="AA7" s="28"/>
      <c r="AB7" s="31">
        <v>3</v>
      </c>
      <c r="AC7" s="45">
        <f t="shared" si="6"/>
        <v>3.5999999999999997E-2</v>
      </c>
      <c r="AD7" s="32">
        <f t="shared" si="7"/>
        <v>5417</v>
      </c>
      <c r="AE7" s="1">
        <v>3800</v>
      </c>
      <c r="AF7" s="33">
        <f t="shared" si="8"/>
        <v>0.7</v>
      </c>
      <c r="AG7" s="1" t="s">
        <v>90</v>
      </c>
      <c r="AH7" s="34">
        <v>0.214</v>
      </c>
      <c r="AI7" s="33">
        <f t="shared" si="9"/>
        <v>2.74</v>
      </c>
      <c r="AJ7" s="33">
        <f t="shared" si="10"/>
        <v>16.239999999999998</v>
      </c>
      <c r="AK7" s="34">
        <v>0.05</v>
      </c>
      <c r="AL7" s="33">
        <f t="shared" si="0"/>
        <v>2.0299999999999998</v>
      </c>
      <c r="AM7" s="34">
        <v>0.08</v>
      </c>
      <c r="AN7" s="33">
        <f t="shared" si="1"/>
        <v>3.25</v>
      </c>
      <c r="AO7" s="34">
        <v>0.1</v>
      </c>
      <c r="AP7" s="33">
        <f t="shared" si="2"/>
        <v>4.0599999999999996</v>
      </c>
      <c r="AQ7" s="33">
        <f t="shared" si="11"/>
        <v>0.47</v>
      </c>
      <c r="AR7" s="1" t="s">
        <v>2</v>
      </c>
      <c r="AS7" s="34">
        <v>0.04</v>
      </c>
      <c r="AT7" s="33">
        <f t="shared" si="3"/>
        <v>1.62</v>
      </c>
      <c r="AU7" s="1"/>
      <c r="AV7" s="34"/>
      <c r="AW7" s="33">
        <f t="shared" si="12"/>
        <v>0</v>
      </c>
      <c r="AX7" s="33">
        <f t="shared" si="13"/>
        <v>11.43</v>
      </c>
      <c r="AY7" s="33">
        <f t="shared" si="4"/>
        <v>27.67</v>
      </c>
      <c r="AZ7" s="35">
        <f t="shared" si="14"/>
        <v>0.318</v>
      </c>
      <c r="BA7" s="49" t="s">
        <v>91</v>
      </c>
      <c r="BB7" s="33">
        <f t="shared" si="15"/>
        <v>42.6</v>
      </c>
      <c r="BC7" s="50">
        <v>89.99</v>
      </c>
      <c r="BD7" s="35">
        <f t="shared" si="16"/>
        <v>0.52659999999999996</v>
      </c>
      <c r="BE7" s="36"/>
    </row>
    <row r="8" spans="1:57" ht="90">
      <c r="A8" s="51">
        <v>7</v>
      </c>
      <c r="B8" s="1"/>
      <c r="C8" s="1"/>
      <c r="D8" s="1" t="s">
        <v>6</v>
      </c>
      <c r="E8" s="1" t="s">
        <v>62</v>
      </c>
      <c r="F8" s="1" t="s">
        <v>5</v>
      </c>
      <c r="G8" s="1" t="s">
        <v>63</v>
      </c>
      <c r="H8" s="1" t="s">
        <v>78</v>
      </c>
      <c r="I8" s="1" t="s">
        <v>79</v>
      </c>
      <c r="J8" s="1" t="s">
        <v>88</v>
      </c>
      <c r="K8" s="47" t="s">
        <v>89</v>
      </c>
      <c r="L8" s="1" t="s">
        <v>80</v>
      </c>
      <c r="M8" s="1" t="s">
        <v>77</v>
      </c>
      <c r="N8" s="48" t="s">
        <v>87</v>
      </c>
      <c r="O8" s="48" t="s">
        <v>75</v>
      </c>
      <c r="P8" s="1"/>
      <c r="Q8" s="1" t="s">
        <v>56</v>
      </c>
      <c r="R8" s="27"/>
      <c r="S8" s="28"/>
      <c r="T8" s="29" t="str">
        <f t="shared" si="5"/>
        <v/>
      </c>
      <c r="U8" s="52">
        <v>12.8</v>
      </c>
      <c r="V8" s="30"/>
      <c r="W8" s="1" t="s">
        <v>4</v>
      </c>
      <c r="X8" s="42">
        <v>48</v>
      </c>
      <c r="Y8" s="42">
        <v>30</v>
      </c>
      <c r="Z8" s="42">
        <v>25</v>
      </c>
      <c r="AA8" s="28"/>
      <c r="AB8" s="31">
        <v>3</v>
      </c>
      <c r="AC8" s="45">
        <f t="shared" si="6"/>
        <v>3.5999999999999997E-2</v>
      </c>
      <c r="AD8" s="32">
        <f t="shared" si="7"/>
        <v>5417</v>
      </c>
      <c r="AE8" s="1">
        <v>3800</v>
      </c>
      <c r="AF8" s="33">
        <f t="shared" si="8"/>
        <v>0.7</v>
      </c>
      <c r="AG8" s="1" t="s">
        <v>90</v>
      </c>
      <c r="AH8" s="34">
        <v>0.214</v>
      </c>
      <c r="AI8" s="33">
        <f t="shared" si="9"/>
        <v>2.74</v>
      </c>
      <c r="AJ8" s="33">
        <f t="shared" si="10"/>
        <v>16.239999999999998</v>
      </c>
      <c r="AK8" s="34">
        <v>0.05</v>
      </c>
      <c r="AL8" s="33">
        <f t="shared" si="0"/>
        <v>2.0299999999999998</v>
      </c>
      <c r="AM8" s="34">
        <v>0.08</v>
      </c>
      <c r="AN8" s="33">
        <f t="shared" si="1"/>
        <v>3.25</v>
      </c>
      <c r="AO8" s="34">
        <v>0.1</v>
      </c>
      <c r="AP8" s="33">
        <f t="shared" si="2"/>
        <v>4.0599999999999996</v>
      </c>
      <c r="AQ8" s="33">
        <f t="shared" si="11"/>
        <v>0.47</v>
      </c>
      <c r="AR8" s="1" t="s">
        <v>2</v>
      </c>
      <c r="AS8" s="34">
        <v>0.04</v>
      </c>
      <c r="AT8" s="33">
        <f t="shared" si="3"/>
        <v>1.62</v>
      </c>
      <c r="AU8" s="1"/>
      <c r="AV8" s="34"/>
      <c r="AW8" s="33">
        <f t="shared" si="12"/>
        <v>0</v>
      </c>
      <c r="AX8" s="33">
        <f t="shared" si="13"/>
        <v>11.43</v>
      </c>
      <c r="AY8" s="33">
        <f t="shared" si="4"/>
        <v>27.67</v>
      </c>
      <c r="AZ8" s="35">
        <f t="shared" si="14"/>
        <v>0.318</v>
      </c>
      <c r="BA8" s="49" t="s">
        <v>91</v>
      </c>
      <c r="BB8" s="33">
        <f t="shared" si="15"/>
        <v>42.6</v>
      </c>
      <c r="BC8" s="50">
        <v>89.99</v>
      </c>
      <c r="BD8" s="35">
        <f t="shared" si="16"/>
        <v>0.52659999999999996</v>
      </c>
      <c r="BE8" s="36"/>
    </row>
  </sheetData>
  <sheetProtection insertRows="0" deleteRows="0" sort="0"/>
  <protectedRanges>
    <protectedRange sqref="BA1 L9:BB239 A2:J239 L2:BE8" name="Range1"/>
    <protectedRange sqref="K2:K244" name="Range1_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D2:D8</xm:sqref>
        </x14:dataValidation>
        <x14:dataValidation type="list" allowBlank="1" showInputMessage="1" showErrorMessage="1">
          <x14:formula1>
            <xm:f>#REF!</xm:f>
          </x14:formula1>
          <xm:sqref>W2:W8</xm:sqref>
        </x14:dataValidation>
        <x14:dataValidation type="list" allowBlank="1" showInputMessage="1" showErrorMessage="1">
          <x14:formula1>
            <xm:f>#REF!</xm:f>
          </x14:formula1>
          <xm:sqref>Q2:Q8</xm:sqref>
        </x14:dataValidation>
        <x14:dataValidation type="list" allowBlank="1" showInputMessage="1" showErrorMessage="1">
          <x14:formula1>
            <xm:f>#REF!</xm:f>
          </x14:formula1>
          <xm:sqref>F2:F8</xm:sqref>
        </x14:dataValidation>
        <x14:dataValidation type="list" allowBlank="1" showInputMessage="1" showErrorMessage="1">
          <x14:formula1>
            <xm:f>#REF!</xm:f>
          </x14:formula1>
          <xm:sqref>P2:P8</xm:sqref>
        </x14:dataValidation>
        <x14:dataValidation type="list" allowBlank="1" showInputMessage="1" showErrorMessage="1">
          <x14:formula1>
            <xm:f>#REF!</xm:f>
          </x14:formula1>
          <xm:sqref>E2:E8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2026-03-11T03:26:09Z</dcterms:modified>
</cp:coreProperties>
</file>