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GT">#REF!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IN">#REF!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1" i="8" l="1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BL4" i="8" l="1"/>
  <c r="S6" i="8"/>
  <c r="S5" i="8"/>
  <c r="S4" i="8"/>
  <c r="S3" i="8"/>
  <c r="S2" i="8"/>
  <c r="BL21" i="8" l="1"/>
  <c r="BH21" i="8"/>
  <c r="BB21" i="8"/>
  <c r="AY21" i="8"/>
  <c r="AV21" i="8"/>
  <c r="AQ21" i="8"/>
  <c r="AO21" i="8"/>
  <c r="AM21" i="8"/>
  <c r="BC21" i="8" s="1"/>
  <c r="AJ21" i="8"/>
  <c r="AD21" i="8"/>
  <c r="AE21" i="8" s="1"/>
  <c r="AG21" i="8" s="1"/>
  <c r="AK21" i="8" s="1"/>
  <c r="BL20" i="8"/>
  <c r="BH20" i="8"/>
  <c r="BB20" i="8"/>
  <c r="AY20" i="8"/>
  <c r="AV20" i="8"/>
  <c r="AQ20" i="8"/>
  <c r="AO20" i="8"/>
  <c r="AM20" i="8"/>
  <c r="AJ20" i="8"/>
  <c r="AD20" i="8"/>
  <c r="AE20" i="8" s="1"/>
  <c r="AG20" i="8" s="1"/>
  <c r="AK20" i="8" s="1"/>
  <c r="BL19" i="8"/>
  <c r="BH19" i="8"/>
  <c r="BB19" i="8"/>
  <c r="AY19" i="8"/>
  <c r="AV19" i="8"/>
  <c r="AQ19" i="8"/>
  <c r="AO19" i="8"/>
  <c r="AM19" i="8"/>
  <c r="AJ19" i="8"/>
  <c r="AD19" i="8"/>
  <c r="AE19" i="8" s="1"/>
  <c r="AG19" i="8" s="1"/>
  <c r="BL18" i="8"/>
  <c r="BH18" i="8"/>
  <c r="BB18" i="8"/>
  <c r="AY18" i="8"/>
  <c r="AV18" i="8"/>
  <c r="AQ18" i="8"/>
  <c r="AO18" i="8"/>
  <c r="AM18" i="8"/>
  <c r="AJ18" i="8"/>
  <c r="AD18" i="8"/>
  <c r="AE18" i="8" s="1"/>
  <c r="AG18" i="8" s="1"/>
  <c r="BL17" i="8"/>
  <c r="BH17" i="8"/>
  <c r="BB17" i="8"/>
  <c r="AY17" i="8"/>
  <c r="AV17" i="8"/>
  <c r="AQ17" i="8"/>
  <c r="AO17" i="8"/>
  <c r="AM17" i="8"/>
  <c r="AJ17" i="8"/>
  <c r="AD17" i="8"/>
  <c r="AE17" i="8" s="1"/>
  <c r="AG17" i="8" s="1"/>
  <c r="BL16" i="8"/>
  <c r="BH16" i="8"/>
  <c r="BB16" i="8"/>
  <c r="AY16" i="8"/>
  <c r="AV16" i="8"/>
  <c r="AQ16" i="8"/>
  <c r="AO16" i="8"/>
  <c r="AM16" i="8"/>
  <c r="AJ16" i="8"/>
  <c r="AD16" i="8"/>
  <c r="AE16" i="8" s="1"/>
  <c r="AG16" i="8" s="1"/>
  <c r="BL15" i="8"/>
  <c r="BH15" i="8"/>
  <c r="BB15" i="8"/>
  <c r="AY15" i="8"/>
  <c r="AV15" i="8"/>
  <c r="AQ15" i="8"/>
  <c r="AO15" i="8"/>
  <c r="AM15" i="8"/>
  <c r="AJ15" i="8"/>
  <c r="AD15" i="8"/>
  <c r="AE15" i="8" s="1"/>
  <c r="AG15" i="8" s="1"/>
  <c r="BL14" i="8"/>
  <c r="BH14" i="8"/>
  <c r="BB14" i="8"/>
  <c r="AY14" i="8"/>
  <c r="AV14" i="8"/>
  <c r="AQ14" i="8"/>
  <c r="AO14" i="8"/>
  <c r="AM14" i="8"/>
  <c r="AJ14" i="8"/>
  <c r="AD14" i="8"/>
  <c r="AE14" i="8" s="1"/>
  <c r="AG14" i="8" s="1"/>
  <c r="BL13" i="8"/>
  <c r="BH13" i="8"/>
  <c r="BB13" i="8"/>
  <c r="AY13" i="8"/>
  <c r="AV13" i="8"/>
  <c r="AQ13" i="8"/>
  <c r="AO13" i="8"/>
  <c r="AM13" i="8"/>
  <c r="AJ13" i="8"/>
  <c r="AD13" i="8"/>
  <c r="AE13" i="8" s="1"/>
  <c r="AG13" i="8" s="1"/>
  <c r="BL12" i="8"/>
  <c r="BH12" i="8"/>
  <c r="BB12" i="8"/>
  <c r="AY12" i="8"/>
  <c r="AV12" i="8"/>
  <c r="AQ12" i="8"/>
  <c r="AO12" i="8"/>
  <c r="AM12" i="8"/>
  <c r="AJ12" i="8"/>
  <c r="AD12" i="8"/>
  <c r="AE12" i="8" s="1"/>
  <c r="AG12" i="8" s="1"/>
  <c r="BH11" i="8"/>
  <c r="BB11" i="8"/>
  <c r="AY11" i="8"/>
  <c r="AV11" i="8"/>
  <c r="AQ11" i="8"/>
  <c r="AO11" i="8"/>
  <c r="AM11" i="8"/>
  <c r="AJ11" i="8"/>
  <c r="AD11" i="8"/>
  <c r="AE11" i="8" s="1"/>
  <c r="AG11" i="8" s="1"/>
  <c r="BL10" i="8"/>
  <c r="BH10" i="8"/>
  <c r="BB10" i="8"/>
  <c r="AY10" i="8"/>
  <c r="AV10" i="8"/>
  <c r="AQ10" i="8"/>
  <c r="AO10" i="8"/>
  <c r="AM10" i="8"/>
  <c r="AD10" i="8"/>
  <c r="AE10" i="8" s="1"/>
  <c r="AG10" i="8" s="1"/>
  <c r="AJ10" i="8"/>
  <c r="BL9" i="8"/>
  <c r="BH9" i="8"/>
  <c r="BB9" i="8"/>
  <c r="AY9" i="8"/>
  <c r="AV9" i="8"/>
  <c r="AQ9" i="8"/>
  <c r="AO9" i="8"/>
  <c r="AM9" i="8"/>
  <c r="AD9" i="8"/>
  <c r="AE9" i="8" s="1"/>
  <c r="AG9" i="8" s="1"/>
  <c r="AJ9" i="8"/>
  <c r="BL8" i="8"/>
  <c r="BH8" i="8"/>
  <c r="BB8" i="8"/>
  <c r="AY8" i="8"/>
  <c r="AV8" i="8"/>
  <c r="AQ8" i="8"/>
  <c r="AO8" i="8"/>
  <c r="AM8" i="8"/>
  <c r="AD8" i="8"/>
  <c r="AE8" i="8" s="1"/>
  <c r="AG8" i="8" s="1"/>
  <c r="AJ8" i="8"/>
  <c r="BL7" i="8"/>
  <c r="BH7" i="8"/>
  <c r="BB7" i="8"/>
  <c r="AY7" i="8"/>
  <c r="AV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BC2" i="8" l="1"/>
  <c r="BC5" i="8"/>
  <c r="BC8" i="8"/>
  <c r="BC10" i="8"/>
  <c r="BC13" i="8"/>
  <c r="BD21" i="8"/>
  <c r="BC17" i="8"/>
  <c r="BC12" i="8"/>
  <c r="BC16" i="8"/>
  <c r="BC20" i="8"/>
  <c r="BD20" i="8" s="1"/>
  <c r="BE20" i="8" s="1"/>
  <c r="BC4" i="8"/>
  <c r="BC7" i="8"/>
  <c r="BC9" i="8"/>
  <c r="BC15" i="8"/>
  <c r="BC19" i="8"/>
  <c r="BC3" i="8"/>
  <c r="BC6" i="8"/>
  <c r="BC11" i="8"/>
  <c r="BC14" i="8"/>
  <c r="BC18" i="8"/>
  <c r="AK19" i="8"/>
  <c r="AK16" i="8"/>
  <c r="BD16" i="8" s="1"/>
  <c r="AK6" i="8"/>
  <c r="AK7" i="8"/>
  <c r="BD7" i="8" s="1"/>
  <c r="BE7" i="8" s="1"/>
  <c r="AK5" i="8"/>
  <c r="BE21" i="8"/>
  <c r="AK4" i="8"/>
  <c r="BD4" i="8" s="1"/>
  <c r="AK15" i="8"/>
  <c r="AK14" i="8"/>
  <c r="AK17" i="8"/>
  <c r="AK10" i="8"/>
  <c r="AK13" i="8"/>
  <c r="BD13" i="8" s="1"/>
  <c r="BE13" i="8" s="1"/>
  <c r="AK2" i="8"/>
  <c r="AK9" i="8"/>
  <c r="AK11" i="8"/>
  <c r="AK12" i="8"/>
  <c r="BD12" i="8" s="1"/>
  <c r="BE12" i="8" s="1"/>
  <c r="AK18" i="8"/>
  <c r="AK8" i="8"/>
  <c r="AK3" i="8"/>
  <c r="BD3" i="8" l="1"/>
  <c r="BD10" i="8"/>
  <c r="BE10" i="8" s="1"/>
  <c r="BD8" i="8"/>
  <c r="BE8" i="8" s="1"/>
  <c r="BD17" i="8"/>
  <c r="BE17" i="8" s="1"/>
  <c r="BD14" i="8"/>
  <c r="BE14" i="8" s="1"/>
  <c r="BD5" i="8"/>
  <c r="BD19" i="8"/>
  <c r="BE19" i="8" s="1"/>
  <c r="BD11" i="8"/>
  <c r="BE11" i="8" s="1"/>
  <c r="BD15" i="8"/>
  <c r="BE15" i="8" s="1"/>
  <c r="BD9" i="8"/>
  <c r="BE9" i="8" s="1"/>
  <c r="BD18" i="8"/>
  <c r="BE18" i="8" s="1"/>
  <c r="BD6" i="8"/>
  <c r="BK6" i="8" s="1"/>
  <c r="BE16" i="8"/>
  <c r="BE5" i="8"/>
  <c r="BK20" i="8"/>
  <c r="BD2" i="8"/>
  <c r="BK2" i="8" s="1"/>
  <c r="BE6" i="8"/>
  <c r="BK21" i="8"/>
  <c r="BK19" i="8"/>
  <c r="BK14" i="8"/>
  <c r="BK3" i="8"/>
  <c r="BK11" i="8" l="1"/>
  <c r="BK8" i="8"/>
  <c r="BK10" i="8"/>
  <c r="BK15" i="8"/>
  <c r="BK16" i="8"/>
  <c r="BK13" i="8"/>
  <c r="BK7" i="8"/>
  <c r="BK17" i="8"/>
  <c r="BE4" i="8"/>
  <c r="BK4" i="8"/>
  <c r="BK9" i="8"/>
  <c r="BK5" i="8"/>
  <c r="BE2" i="8"/>
  <c r="BE3" i="8"/>
  <c r="BK12" i="8"/>
  <c r="BK18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<sst xmlns="http://schemas.openxmlformats.org/spreadsheetml/2006/main" count="324" uniqueCount="109">
  <si>
    <t>Brand</t>
  </si>
  <si>
    <t>Package Type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</si>
  <si>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</si>
  <si>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</si>
  <si>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</si>
  <si>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</si>
  <si>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</si>
  <si>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</si>
  <si>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</si>
  <si>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</si>
  <si>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</si>
  <si>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</si>
  <si>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</si>
  <si>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</si>
  <si>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</si>
  <si>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</si>
  <si>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</si>
  <si>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</si>
  <si>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</si>
  <si>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</si>
  <si>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</si>
  <si>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</si>
  <si>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</si>
  <si>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</si>
  <si>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</si>
  <si>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</si>
  <si>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</si>
  <si>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</si>
  <si>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</si>
  <si>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</si>
  <si>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</si>
  <si>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</si>
  <si>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</si>
  <si>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</si>
  <si>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</si>
  <si>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</si>
  <si>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</si>
  <si>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</si>
  <si>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</si>
  <si>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</si>
  <si>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</si>
  <si>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</si>
  <si>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</si>
  <si>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</si>
  <si>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</si>
  <si>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</si>
  <si>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</si>
  <si>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</si>
  <si>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</si>
  <si>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</si>
  <si>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</si>
  <si>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</si>
  <si>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</si>
  <si>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</si>
  <si>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</si>
  <si>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</si>
  <si>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</si>
  <si>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</si>
  <si>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</si>
  <si>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</si>
  <si>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</si>
  <si>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</si>
  <si>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</si>
  <si>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</si>
  <si>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</si>
  <si>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</si>
  <si>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OPP HeatedThrow</t>
  </si>
  <si>
    <t>Reversible Print Plush Heated Throw</t>
  </si>
  <si>
    <t>Plush Heated Throw</t>
  </si>
  <si>
    <t>180gsm Print Raschel to 180gsm Print Raschel
5 setting Controller
Print Box, Case Pack 2</t>
  </si>
  <si>
    <t>100% Polyester 180gsm Plush</t>
  </si>
  <si>
    <t xml:space="preserve">	62X84"</t>
  </si>
  <si>
    <t>6301.10.0000</t>
  </si>
  <si>
    <t>Roylaty</t>
  </si>
  <si>
    <t>Roylaty%</t>
  </si>
  <si>
    <t>OPP Plush</t>
  </si>
  <si>
    <t>Plush Heated Blanket</t>
  </si>
  <si>
    <t>180gsm Print Raschel to 180gsm Solid Raschel
10 setting Controller
Print Box, Case Pack 2</t>
  </si>
  <si>
    <t>180gsm Print Raschel to 180gsm Solid Raschel
10 setting Controller
Print Box, Case Pack 3</t>
  </si>
  <si>
    <t>180gsm Print Raschel to 180gsm Solid Raschel
10 setting Controller
Print Box, Case Pack 4</t>
  </si>
  <si>
    <t>180gsm Print Raschel to 180gsm Solid Raschel
10 setting Controller
Print Box, Case Pack 5</t>
  </si>
  <si>
    <t>FEATHER TAUPE</t>
  </si>
  <si>
    <t xml:space="preserve">ALLOY GRAY </t>
  </si>
  <si>
    <t>NIAGRAMMA MIST</t>
  </si>
  <si>
    <t>GREY WINDOWPANE</t>
  </si>
  <si>
    <t>BLUE WINDOWPANE</t>
  </si>
  <si>
    <t>80x84"</t>
  </si>
  <si>
    <t>84x90"</t>
  </si>
  <si>
    <t>100x90"</t>
  </si>
  <si>
    <t>BR54-5416</t>
  </si>
  <si>
    <t>BR54-5417</t>
  </si>
  <si>
    <t>BR54-5418</t>
  </si>
  <si>
    <t>BR54-5419</t>
  </si>
  <si>
    <t>BR54-5420</t>
  </si>
  <si>
    <t>BR54-5421</t>
  </si>
  <si>
    <t>BR54-5422</t>
  </si>
  <si>
    <t>BR54-5423</t>
  </si>
  <si>
    <t>BR54-5424</t>
  </si>
  <si>
    <t>BR54-5425</t>
  </si>
  <si>
    <t>BR54-5426</t>
  </si>
  <si>
    <t>BR54-5427</t>
  </si>
  <si>
    <t>BR54-5428</t>
  </si>
  <si>
    <t>BR54-5429</t>
  </si>
  <si>
    <t>BR54-5430</t>
  </si>
  <si>
    <t>BR54-5431</t>
  </si>
  <si>
    <t>BR54-5432</t>
  </si>
  <si>
    <t>BR54-5433</t>
  </si>
  <si>
    <t>BR54-5434</t>
  </si>
  <si>
    <t>BR54-5415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</si>
</sst>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4" formatCode="[$$-409]#,##0.000_ ;\-[$$-409]#,##0.000\ "/>
    <numFmt numFmtId="186" formatCode="#,##0.00_ 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184" fontId="0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84" fontId="11" fillId="0" borderId="0"/>
    <xf numFmtId="184" fontId="11" fillId="0" borderId="0"/>
    <xf numFmtId="184" fontId="5" fillId="0" borderId="0"/>
    <xf numFmtId="184" fontId="11" fillId="0" borderId="0">
      <alignment vertical="center"/>
    </xf>
    <xf numFmtId="184" fontId="2" fillId="0" borderId="0"/>
    <xf numFmtId="184" fontId="13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11" fillId="0" borderId="0"/>
    <xf numFmtId="176" fontId="4" fillId="0" borderId="0" applyFont="0" applyFill="0" applyBorder="0" applyAlignment="0" applyProtection="0"/>
    <xf numFmtId="184" fontId="11" fillId="0" borderId="0"/>
    <xf numFmtId="184" fontId="5" fillId="0" borderId="0"/>
    <xf numFmtId="184" fontId="11" fillId="0" borderId="0">
      <alignment vertical="center"/>
    </xf>
    <xf numFmtId="184" fontId="1" fillId="0" borderId="0"/>
    <xf numFmtId="184" fontId="4" fillId="0" borderId="0"/>
    <xf numFmtId="184" fontId="14" fillId="0" borderId="0"/>
    <xf numFmtId="184" fontId="15" fillId="0" borderId="0"/>
  </cellStyleXfs>
  <cellXfs count="61">
    <xf numFmtId="184" fontId="0" fillId="0" borderId="0" xfId="0"/>
    <xf numFmtId="184" fontId="0" fillId="0" borderId="1" xfId="0" applyBorder="1" applyAlignment="1">
      <alignment wrapText="1"/>
    </xf>
    <xf numFmtId="184" fontId="0" fillId="0" borderId="0" xfId="0" applyAlignment="1">
      <alignment horizontal="center" wrapText="1"/>
    </xf>
    <xf numFmtId="184" fontId="0" fillId="0" borderId="0" xfId="0" applyAlignment="1">
      <alignment wrapText="1"/>
    </xf>
    <xf numFmtId="18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84" fontId="3" fillId="0" borderId="1" xfId="0" applyFont="1" applyBorder="1" applyAlignment="1">
      <alignment horizontal="center" wrapText="1"/>
    </xf>
    <xf numFmtId="184" fontId="3" fillId="5" borderId="1" xfId="0" applyFont="1" applyFill="1" applyBorder="1" applyAlignment="1">
      <alignment horizontal="center" wrapText="1"/>
    </xf>
    <xf numFmtId="184" fontId="6" fillId="5" borderId="1" xfId="0" applyFont="1" applyFill="1" applyBorder="1" applyAlignment="1">
      <alignment horizontal="center" wrapText="1"/>
    </xf>
    <xf numFmtId="184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184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184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84" fontId="0" fillId="0" borderId="1" xfId="0" applyBorder="1" applyAlignment="1">
      <alignment horizontal="center" wrapText="1"/>
    </xf>
    <xf numFmtId="18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4" fontId="3" fillId="5" borderId="1" xfId="4" applyFont="1" applyFill="1" applyBorder="1" applyAlignment="1">
      <alignment horizontal="center" wrapText="1"/>
    </xf>
    <xf numFmtId="184" fontId="3" fillId="8" borderId="1" xfId="0" applyFont="1" applyFill="1" applyBorder="1" applyAlignment="1">
      <alignment horizontal="center" wrapText="1"/>
    </xf>
    <xf numFmtId="184" fontId="6" fillId="8" borderId="1" xfId="0" applyFont="1" applyFill="1" applyBorder="1" applyAlignment="1">
      <alignment horizontal="center" wrapText="1"/>
    </xf>
    <xf numFmtId="184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4" fontId="4" fillId="0" borderId="0" xfId="4" applyAlignment="1">
      <alignment wrapText="1"/>
    </xf>
    <xf numFmtId="184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184" fontId="8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184" fontId="4" fillId="0" borderId="1" xfId="0" applyFont="1" applyBorder="1" applyAlignment="1">
      <alignment wrapText="1"/>
    </xf>
    <xf numFmtId="184" fontId="0" fillId="5" borderId="1" xfId="0" applyNumberFormat="1" applyFill="1" applyBorder="1" applyAlignment="1">
      <alignment wrapText="1"/>
    </xf>
    <xf numFmtId="184" fontId="5" fillId="5" borderId="1" xfId="13" applyFont="1" applyFill="1" applyBorder="1"/>
    <xf numFmtId="186" fontId="0" fillId="2" borderId="1" xfId="5" applyNumberFormat="1" applyFont="1" applyFill="1" applyBorder="1" applyAlignment="1">
      <alignment wrapText="1"/>
    </xf>
    <xf numFmtId="186" fontId="0" fillId="0" borderId="2" xfId="0" applyNumberFormat="1" applyBorder="1" applyAlignment="1">
      <alignment wrapText="1"/>
    </xf>
    <xf numFmtId="186" fontId="0" fillId="0" borderId="0" xfId="0" applyNumberFormat="1" applyAlignment="1">
      <alignment wrapText="1"/>
    </xf>
  </cellXfs>
  <cellStyles count="28">
    <cellStyle name="Currency 2" xfId="5"/>
    <cellStyle name="Normal 2" xfId="4"/>
    <cellStyle name="Normal 2 18 2" xfId="1"/>
    <cellStyle name="Normal 2 18 2 2" xfId="14"/>
    <cellStyle name="Normal 2 2" xfId="17"/>
    <cellStyle name="Normal 27" xfId="9"/>
    <cellStyle name="Normal 27 2" xfId="21"/>
    <cellStyle name="Normal 285" xfId="26"/>
    <cellStyle name="Normal 3" xfId="12"/>
    <cellStyle name="Normal 3 2" xfId="24"/>
    <cellStyle name="Normal 31" xfId="8"/>
    <cellStyle name="Normal 31 2" xfId="19"/>
    <cellStyle name="Normal 31 3" xfId="27"/>
    <cellStyle name="Normal 4 21 2" xfId="11"/>
    <cellStyle name="Normal 4 21 2 2" xfId="23"/>
    <cellStyle name="Percent 2" xfId="6"/>
    <cellStyle name="Style 1" xfId="3"/>
    <cellStyle name="Style 1 2" xfId="16"/>
    <cellStyle name="百分比" xfId="7" builtinId="5"/>
    <cellStyle name="百分比 2" xfId="18"/>
    <cellStyle name="常规" xfId="0" builtinId="0"/>
    <cellStyle name="常规 2" xfId="25"/>
    <cellStyle name="常规 2 4" xfId="10"/>
    <cellStyle name="常规 2 4 2" xfId="22"/>
    <cellStyle name="常规 3" xfId="13"/>
    <cellStyle name="货币 2" xfId="20"/>
    <cellStyle name="样式 1 2" xfId="2"/>
    <cellStyle name="样式 1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22"/>
  <sheetViews>
    <sheetView tabSelected="1" topLeftCell="I1" workbookViewId="0">
      <selection activeCell="U2" sqref="U2:V2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2.42578125" style="3" customWidth="1"/>
    <col min="5" max="5" width="16.42578125" style="3" customWidth="1"/>
    <col min="6" max="6" width="11.28515625" style="3" customWidth="1"/>
    <col min="7" max="7" width="7.5703125" style="3" customWidth="1"/>
    <col min="8" max="8" width="20.5703125" style="3" bestFit="1" customWidth="1"/>
    <col min="9" max="9" width="13.85546875" style="3" bestFit="1" customWidth="1"/>
    <col min="10" max="10" width="25.7109375" style="3" customWidth="1"/>
    <col min="11" max="11" width="15.28515625" style="50" customWidth="1"/>
    <col min="12" max="12" width="15.28515625" style="3" customWidth="1"/>
    <col min="13" max="13" width="15.42578125" style="3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5" customWidth="1"/>
    <col min="29" max="29" width="6.28515625" style="7" customWidth="1"/>
    <col min="30" max="30" width="10" style="47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710937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0" t="s">
        <v>8</v>
      </c>
      <c r="D1" s="41" t="s">
        <v>0</v>
      </c>
      <c r="E1" s="41" t="s">
        <v>2</v>
      </c>
      <c r="F1" s="13" t="s">
        <v>59</v>
      </c>
      <c r="G1" s="40" t="s">
        <v>9</v>
      </c>
      <c r="H1" s="12" t="s">
        <v>10</v>
      </c>
      <c r="I1" s="39" t="s">
        <v>61</v>
      </c>
      <c r="J1" s="12" t="s">
        <v>11</v>
      </c>
      <c r="K1" s="39" t="s">
        <v>63</v>
      </c>
      <c r="L1" s="12" t="s">
        <v>12</v>
      </c>
      <c r="M1" s="12" t="s">
        <v>13</v>
      </c>
      <c r="N1" s="40" t="s">
        <v>14</v>
      </c>
      <c r="O1" s="40" t="s">
        <v>65</v>
      </c>
      <c r="P1" s="40" t="s">
        <v>15</v>
      </c>
      <c r="Q1" s="40" t="s">
        <v>16</v>
      </c>
      <c r="R1" s="39" t="s">
        <v>62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4" t="s">
        <v>22</v>
      </c>
      <c r="Z1" s="44" t="s">
        <v>23</v>
      </c>
      <c r="AA1" s="44" t="s">
        <v>24</v>
      </c>
      <c r="AB1" s="20" t="s">
        <v>25</v>
      </c>
      <c r="AC1" s="21" t="s">
        <v>26</v>
      </c>
      <c r="AD1" s="48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6" t="s">
        <v>41</v>
      </c>
      <c r="AS1" s="23" t="s">
        <v>42</v>
      </c>
      <c r="AT1" s="19" t="s">
        <v>73</v>
      </c>
      <c r="AU1" s="24" t="s">
        <v>74</v>
      </c>
      <c r="AV1" s="23" t="s">
        <v>43</v>
      </c>
      <c r="AW1" s="42" t="s">
        <v>44</v>
      </c>
      <c r="AX1" s="24" t="s">
        <v>45</v>
      </c>
      <c r="AY1" s="23" t="s">
        <v>46</v>
      </c>
      <c r="AZ1" s="42" t="s">
        <v>47</v>
      </c>
      <c r="BA1" s="24" t="s">
        <v>48</v>
      </c>
      <c r="BB1" s="23" t="s">
        <v>49</v>
      </c>
      <c r="BC1" s="23" t="s">
        <v>50</v>
      </c>
      <c r="BD1" s="26" t="s">
        <v>51</v>
      </c>
      <c r="BE1" s="27" t="s">
        <v>52</v>
      </c>
      <c r="BF1" s="28" t="s">
        <v>53</v>
      </c>
      <c r="BG1" s="29" t="s">
        <v>54</v>
      </c>
      <c r="BH1" s="53" t="s">
        <v>55</v>
      </c>
      <c r="BI1" s="52" t="s">
        <v>64</v>
      </c>
      <c r="BJ1" s="11" t="s">
        <v>56</v>
      </c>
      <c r="BK1" s="30" t="s">
        <v>57</v>
      </c>
      <c r="BL1" s="30" t="s">
        <v>58</v>
      </c>
    </row>
    <row r="2" spans="1:65" ht="35.1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75</v>
      </c>
      <c r="H2" s="1" t="s">
        <v>76</v>
      </c>
      <c r="I2" s="1" t="s">
        <v>76</v>
      </c>
      <c r="J2" s="1" t="s">
        <v>77</v>
      </c>
      <c r="K2" s="51" t="s">
        <v>70</v>
      </c>
      <c r="L2" s="1" t="s">
        <v>71</v>
      </c>
      <c r="M2" s="55" t="s">
        <v>81</v>
      </c>
      <c r="N2" s="1"/>
      <c r="O2" s="1"/>
      <c r="P2" s="57" t="s">
        <v>108</v>
      </c>
      <c r="Q2" s="57"/>
      <c r="R2" s="1" t="s">
        <v>60</v>
      </c>
      <c r="S2" s="32" t="e">
        <f>#REF!</f>
        <v>#REF!</v>
      </c>
      <c r="T2" s="33">
        <v>7.8</v>
      </c>
      <c r="U2" s="58">
        <v>14.6</v>
      </c>
      <c r="V2" s="59">
        <v>14.6</v>
      </c>
      <c r="W2" s="56"/>
      <c r="X2" s="1" t="s">
        <v>3</v>
      </c>
      <c r="Y2" s="45">
        <v>40</v>
      </c>
      <c r="Z2" s="45">
        <v>34.5</v>
      </c>
      <c r="AA2" s="45">
        <v>32.5</v>
      </c>
      <c r="AB2" s="33"/>
      <c r="AC2" s="34">
        <v>2</v>
      </c>
      <c r="AD2" s="49">
        <f>IF(Y2="","",Y2*Z2*AA2/1000000)</f>
        <v>4.4999999999999998E-2</v>
      </c>
      <c r="AE2" s="35">
        <f>IF(AC2="","",65/AD2*AC2)</f>
        <v>2889</v>
      </c>
      <c r="AF2" s="1">
        <v>3700</v>
      </c>
      <c r="AG2" s="36">
        <f>IF(ISERROR(AF2/AE2),"",AF2/AE2)</f>
        <v>1.28</v>
      </c>
      <c r="AH2" s="55" t="s">
        <v>72</v>
      </c>
      <c r="AI2" s="37">
        <v>0.314</v>
      </c>
      <c r="AJ2" s="36" t="str">
        <f>IF(ISERROR(#REF!*AI2),"",#REF!*AI2)</f>
        <v/>
      </c>
      <c r="AK2" s="36" t="str">
        <f>IF(ISERROR(#REF!+AG2+AJ2),"",#REF!+AG2+AJ2)</f>
        <v/>
      </c>
      <c r="AL2" s="37">
        <v>0.04</v>
      </c>
      <c r="AM2" s="36">
        <f t="shared" ref="AM2:AM21" si="0">IF(ISERROR(BF2*AL2),"",BF2*AL2)</f>
        <v>1.0900000000000001</v>
      </c>
      <c r="AN2" s="37">
        <v>0</v>
      </c>
      <c r="AO2" s="36">
        <f t="shared" ref="AO2:AO21" si="1">IF(ISERROR(BF2*AN2),"",BF2*AN2)</f>
        <v>0</v>
      </c>
      <c r="AP2" s="37"/>
      <c r="AQ2" s="36">
        <f t="shared" ref="AQ2:AQ21" si="2">IF(ISERROR(BF2*AP2),"",BF2*AP2)</f>
        <v>0</v>
      </c>
      <c r="AR2" s="37">
        <v>8.5000000000000006E-2</v>
      </c>
      <c r="AS2" s="36">
        <f>IF(ISERROR(BF2*AR2),"",BF2*AR2)</f>
        <v>2.3199999999999998</v>
      </c>
      <c r="AT2" s="1"/>
      <c r="AU2" s="37">
        <v>0.04</v>
      </c>
      <c r="AV2" s="36">
        <f t="shared" ref="AV2:AV21" si="3">IF(ISERROR(BF2*AU2),"",BF2*AU2)</f>
        <v>1.0900000000000001</v>
      </c>
      <c r="AW2" s="36"/>
      <c r="AX2" s="37"/>
      <c r="AY2" s="36">
        <f>IF(ISERROR(BF2*AX2),"",BF2*AX2)</f>
        <v>0</v>
      </c>
      <c r="AZ2" s="36"/>
      <c r="BA2" s="37"/>
      <c r="BB2" s="36">
        <f>IF(ISERROR(BF2*BA2),"",BF2*BA2)</f>
        <v>0</v>
      </c>
      <c r="BC2" s="36">
        <f>IF(ISERROR(AM2+AO2+AQ2+AS2+AV2),"",AM2+AO2+AQ2+AS2+AV2)</f>
        <v>4.5</v>
      </c>
      <c r="BD2" s="36" t="str">
        <f t="shared" ref="BD2:BD21" si="4">IF(ISERROR(AK2+BC2),"",AK2+BC2)</f>
        <v/>
      </c>
      <c r="BE2" s="38" t="str">
        <f t="shared" ref="BE2:BE21" si="5">IF(ISERROR((BF2-BD2)/BF2),"",(BF2-BD2)/BF2)</f>
        <v/>
      </c>
      <c r="BF2" s="10">
        <v>27.3</v>
      </c>
      <c r="BG2" s="10">
        <v>69.989999999999995</v>
      </c>
      <c r="BH2" s="38">
        <f>IF(ISERROR((BG2-BF2)/BG2),"",(BG2-BF2)/BG2)</f>
        <v>0.6099</v>
      </c>
      <c r="BI2" s="10"/>
      <c r="BJ2" s="9">
        <v>3138</v>
      </c>
      <c r="BK2" s="36" t="str">
        <f>IF(ISERROR(BD2*BJ2),"",BD2*BJ2)</f>
        <v/>
      </c>
      <c r="BL2" s="36">
        <f>IF(ISERROR(BF2*BJ2),"",BF2*BJ2)</f>
        <v>85667.4</v>
      </c>
    </row>
    <row r="3" spans="1:65" ht="35.1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75</v>
      </c>
      <c r="H3" s="1" t="s">
        <v>76</v>
      </c>
      <c r="I3" s="1" t="s">
        <v>76</v>
      </c>
      <c r="J3" s="1" t="s">
        <v>78</v>
      </c>
      <c r="K3" s="51" t="s">
        <v>70</v>
      </c>
      <c r="L3" s="1" t="s">
        <v>71</v>
      </c>
      <c r="M3" s="55" t="s">
        <v>82</v>
      </c>
      <c r="N3" s="1"/>
      <c r="O3" s="1"/>
      <c r="P3" s="57" t="s">
        <v>89</v>
      </c>
      <c r="Q3" s="57"/>
      <c r="R3" s="1" t="s">
        <v>60</v>
      </c>
      <c r="S3" s="32" t="e">
        <f>#REF!</f>
        <v>#REF!</v>
      </c>
      <c r="T3" s="33">
        <v>7.8</v>
      </c>
      <c r="U3" s="58">
        <v>14.6</v>
      </c>
      <c r="V3" s="59">
        <v>14.6</v>
      </c>
      <c r="W3" s="56"/>
      <c r="X3" s="1" t="s">
        <v>3</v>
      </c>
      <c r="Y3" s="45">
        <v>40</v>
      </c>
      <c r="Z3" s="45">
        <v>34.5</v>
      </c>
      <c r="AA3" s="45">
        <v>32.5</v>
      </c>
      <c r="AB3" s="33"/>
      <c r="AC3" s="34">
        <v>2</v>
      </c>
      <c r="AD3" s="49">
        <f t="shared" ref="AD3:AD21" si="6">IF(Y3="","",Y3*Z3*AA3/1000000)</f>
        <v>4.4999999999999998E-2</v>
      </c>
      <c r="AE3" s="35">
        <f t="shared" ref="AE3:AE21" si="7">IF(AC3="","",65/AD3*AC3)</f>
        <v>2889</v>
      </c>
      <c r="AF3" s="1">
        <v>3700</v>
      </c>
      <c r="AG3" s="36">
        <f t="shared" ref="AG3:AG21" si="8">IF(ISERROR(AF3/AE3),"",AF3/AE3)</f>
        <v>1.28</v>
      </c>
      <c r="AH3" s="55" t="s">
        <v>72</v>
      </c>
      <c r="AI3" s="37">
        <v>0.314</v>
      </c>
      <c r="AJ3" s="36" t="str">
        <f>IF(ISERROR(#REF!*AI3),"",#REF!*AI3)</f>
        <v/>
      </c>
      <c r="AK3" s="36" t="str">
        <f>IF(ISERROR(#REF!+AG3+AJ3),"",#REF!+AG3+AJ3)</f>
        <v/>
      </c>
      <c r="AL3" s="37">
        <v>0.04</v>
      </c>
      <c r="AM3" s="36">
        <f t="shared" si="0"/>
        <v>1.0900000000000001</v>
      </c>
      <c r="AN3" s="37">
        <v>0</v>
      </c>
      <c r="AO3" s="36">
        <f t="shared" si="1"/>
        <v>0</v>
      </c>
      <c r="AP3" s="37"/>
      <c r="AQ3" s="36">
        <f t="shared" si="2"/>
        <v>0</v>
      </c>
      <c r="AR3" s="37">
        <v>8.5000000000000006E-2</v>
      </c>
      <c r="AS3" s="36">
        <f t="shared" ref="AS3:AS21" si="9">IF(ISERROR(BF3*AR3),"",BF3*AR3)</f>
        <v>2.3199999999999998</v>
      </c>
      <c r="AT3" s="1"/>
      <c r="AU3" s="37">
        <v>0.04</v>
      </c>
      <c r="AV3" s="36">
        <f t="shared" si="3"/>
        <v>1.0900000000000001</v>
      </c>
      <c r="AW3" s="36"/>
      <c r="AX3" s="37"/>
      <c r="AY3" s="36">
        <f t="shared" ref="AY3:AY21" si="10">IF(ISERROR(BF3*AX3),"",BF3*AX3)</f>
        <v>0</v>
      </c>
      <c r="AZ3" s="36"/>
      <c r="BA3" s="37"/>
      <c r="BB3" s="36">
        <f t="shared" ref="BB3:BB21" si="11">IF(ISERROR(BF3*BA3),"",BF3*BA3)</f>
        <v>0</v>
      </c>
      <c r="BC3" s="36">
        <f t="shared" ref="BC3:BC21" si="12">IF(ISERROR(AM3+AO3+AQ3+AS3+AV3),"",AM3+AO3+AQ3+AS3+AV3)</f>
        <v>4.5</v>
      </c>
      <c r="BD3" s="36" t="str">
        <f t="shared" si="4"/>
        <v/>
      </c>
      <c r="BE3" s="38" t="str">
        <f t="shared" si="5"/>
        <v/>
      </c>
      <c r="BF3" s="10">
        <v>27.3</v>
      </c>
      <c r="BG3" s="10">
        <v>69.989999999999995</v>
      </c>
      <c r="BH3" s="38">
        <f t="shared" ref="BH3:BH21" si="13">IF(ISERROR((BG3-BF3)/BG3),"",(BG3-BF3)/BG3)</f>
        <v>0.6099</v>
      </c>
      <c r="BI3" s="10"/>
      <c r="BJ3" s="9">
        <v>3028</v>
      </c>
      <c r="BK3" s="36" t="str">
        <f t="shared" ref="BK3:BK21" si="14">IF(ISERROR(BD3*BJ3),"",BD3*BJ3)</f>
        <v/>
      </c>
      <c r="BL3" s="36">
        <f t="shared" ref="BL3:BL21" si="15">IF(ISERROR(BF3*BJ3),"",BF3*BJ3)</f>
        <v>82664.399999999994</v>
      </c>
    </row>
    <row r="4" spans="1:65" ht="35.1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75</v>
      </c>
      <c r="H4" s="1" t="s">
        <v>76</v>
      </c>
      <c r="I4" s="1" t="s">
        <v>76</v>
      </c>
      <c r="J4" s="1" t="s">
        <v>79</v>
      </c>
      <c r="K4" s="51" t="s">
        <v>70</v>
      </c>
      <c r="L4" s="1" t="s">
        <v>71</v>
      </c>
      <c r="M4" s="55" t="s">
        <v>83</v>
      </c>
      <c r="N4" s="1"/>
      <c r="O4" s="1"/>
      <c r="P4" s="57" t="s">
        <v>90</v>
      </c>
      <c r="Q4" s="57"/>
      <c r="R4" s="1" t="s">
        <v>60</v>
      </c>
      <c r="S4" s="32" t="e">
        <f>#REF!</f>
        <v>#REF!</v>
      </c>
      <c r="T4" s="33">
        <v>7.8</v>
      </c>
      <c r="U4" s="58">
        <v>14.6</v>
      </c>
      <c r="V4" s="59">
        <v>14.6</v>
      </c>
      <c r="W4" s="56"/>
      <c r="X4" s="1" t="s">
        <v>3</v>
      </c>
      <c r="Y4" s="45">
        <v>40</v>
      </c>
      <c r="Z4" s="45">
        <v>34.5</v>
      </c>
      <c r="AA4" s="45">
        <v>32.5</v>
      </c>
      <c r="AB4" s="33"/>
      <c r="AC4" s="34">
        <v>2</v>
      </c>
      <c r="AD4" s="49">
        <f t="shared" si="6"/>
        <v>4.4999999999999998E-2</v>
      </c>
      <c r="AE4" s="35">
        <f t="shared" si="7"/>
        <v>2889</v>
      </c>
      <c r="AF4" s="1">
        <v>3700</v>
      </c>
      <c r="AG4" s="36">
        <f t="shared" si="8"/>
        <v>1.28</v>
      </c>
      <c r="AH4" s="55" t="s">
        <v>72</v>
      </c>
      <c r="AI4" s="37">
        <v>0.314</v>
      </c>
      <c r="AJ4" s="36" t="str">
        <f>IF(ISERROR(#REF!*AI4),"",#REF!*AI4)</f>
        <v/>
      </c>
      <c r="AK4" s="36" t="str">
        <f>IF(ISERROR(#REF!+AG4+AJ4),"",#REF!+AG4+AJ4)</f>
        <v/>
      </c>
      <c r="AL4" s="37">
        <v>0.04</v>
      </c>
      <c r="AM4" s="36">
        <f t="shared" si="0"/>
        <v>1.0900000000000001</v>
      </c>
      <c r="AN4" s="37">
        <v>0</v>
      </c>
      <c r="AO4" s="36">
        <f t="shared" si="1"/>
        <v>0</v>
      </c>
      <c r="AP4" s="37"/>
      <c r="AQ4" s="36">
        <f t="shared" si="2"/>
        <v>0</v>
      </c>
      <c r="AR4" s="37">
        <v>8.5000000000000006E-2</v>
      </c>
      <c r="AS4" s="36">
        <f t="shared" si="9"/>
        <v>2.3199999999999998</v>
      </c>
      <c r="AT4" s="1"/>
      <c r="AU4" s="37">
        <v>0.04</v>
      </c>
      <c r="AV4" s="36">
        <f t="shared" si="3"/>
        <v>1.0900000000000001</v>
      </c>
      <c r="AW4" s="36"/>
      <c r="AX4" s="37"/>
      <c r="AY4" s="36">
        <f t="shared" si="10"/>
        <v>0</v>
      </c>
      <c r="AZ4" s="36"/>
      <c r="BA4" s="37"/>
      <c r="BB4" s="36">
        <f t="shared" si="11"/>
        <v>0</v>
      </c>
      <c r="BC4" s="36">
        <f t="shared" si="12"/>
        <v>4.5</v>
      </c>
      <c r="BD4" s="36" t="str">
        <f t="shared" si="4"/>
        <v/>
      </c>
      <c r="BE4" s="38" t="str">
        <f t="shared" si="5"/>
        <v/>
      </c>
      <c r="BF4" s="10">
        <v>27.3</v>
      </c>
      <c r="BG4" s="10">
        <v>69.989999999999995</v>
      </c>
      <c r="BH4" s="38">
        <f t="shared" si="13"/>
        <v>0.6099</v>
      </c>
      <c r="BI4" s="10"/>
      <c r="BJ4" s="9">
        <v>2412</v>
      </c>
      <c r="BK4" s="36" t="str">
        <f t="shared" ref="BK4" si="16">IF(ISERROR(BD4*BJ4),"",BD4*BJ4)</f>
        <v/>
      </c>
      <c r="BL4" s="36">
        <f t="shared" ref="BL4" si="17">IF(ISERROR(BF4*BJ4),"",BF4*BJ4)</f>
        <v>65847.600000000006</v>
      </c>
      <c r="BM4" s="54"/>
    </row>
    <row r="5" spans="1:65" ht="35.1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75</v>
      </c>
      <c r="H5" s="1" t="s">
        <v>76</v>
      </c>
      <c r="I5" s="1" t="s">
        <v>76</v>
      </c>
      <c r="J5" s="1" t="s">
        <v>80</v>
      </c>
      <c r="K5" s="51" t="s">
        <v>70</v>
      </c>
      <c r="L5" s="1" t="s">
        <v>71</v>
      </c>
      <c r="M5" s="55" t="s">
        <v>84</v>
      </c>
      <c r="N5" s="1"/>
      <c r="O5" s="1"/>
      <c r="P5" s="57" t="s">
        <v>91</v>
      </c>
      <c r="Q5" s="57"/>
      <c r="R5" s="1" t="s">
        <v>60</v>
      </c>
      <c r="S5" s="32" t="e">
        <f>#REF!</f>
        <v>#REF!</v>
      </c>
      <c r="T5" s="33">
        <v>7.8</v>
      </c>
      <c r="U5" s="58">
        <v>14.6</v>
      </c>
      <c r="V5" s="59">
        <v>14.6</v>
      </c>
      <c r="W5" s="56"/>
      <c r="X5" s="1" t="s">
        <v>3</v>
      </c>
      <c r="Y5" s="45">
        <v>40</v>
      </c>
      <c r="Z5" s="45">
        <v>34.5</v>
      </c>
      <c r="AA5" s="45">
        <v>32.5</v>
      </c>
      <c r="AB5" s="33"/>
      <c r="AC5" s="34">
        <v>2</v>
      </c>
      <c r="AD5" s="49">
        <f t="shared" si="6"/>
        <v>4.4999999999999998E-2</v>
      </c>
      <c r="AE5" s="35">
        <f t="shared" si="7"/>
        <v>2889</v>
      </c>
      <c r="AF5" s="1">
        <v>3700</v>
      </c>
      <c r="AG5" s="36">
        <f t="shared" si="8"/>
        <v>1.28</v>
      </c>
      <c r="AH5" s="55" t="s">
        <v>72</v>
      </c>
      <c r="AI5" s="37">
        <v>0.314</v>
      </c>
      <c r="AJ5" s="36" t="str">
        <f>IF(ISERROR(#REF!*AI5),"",#REF!*AI5)</f>
        <v/>
      </c>
      <c r="AK5" s="36" t="str">
        <f>IF(ISERROR(#REF!+AG5+AJ5),"",#REF!+AG5+AJ5)</f>
        <v/>
      </c>
      <c r="AL5" s="37">
        <v>0.04</v>
      </c>
      <c r="AM5" s="36">
        <f t="shared" si="0"/>
        <v>1.0900000000000001</v>
      </c>
      <c r="AN5" s="37">
        <v>0</v>
      </c>
      <c r="AO5" s="36">
        <f t="shared" si="1"/>
        <v>0</v>
      </c>
      <c r="AP5" s="37"/>
      <c r="AQ5" s="36">
        <f t="shared" si="2"/>
        <v>0</v>
      </c>
      <c r="AR5" s="37">
        <v>8.5000000000000006E-2</v>
      </c>
      <c r="AS5" s="36">
        <f t="shared" si="9"/>
        <v>2.3199999999999998</v>
      </c>
      <c r="AT5" s="1"/>
      <c r="AU5" s="37">
        <v>0.04</v>
      </c>
      <c r="AV5" s="36">
        <f t="shared" si="3"/>
        <v>1.0900000000000001</v>
      </c>
      <c r="AW5" s="36"/>
      <c r="AX5" s="37"/>
      <c r="AY5" s="36">
        <f t="shared" si="10"/>
        <v>0</v>
      </c>
      <c r="AZ5" s="36"/>
      <c r="BA5" s="37"/>
      <c r="BB5" s="36">
        <f t="shared" si="11"/>
        <v>0</v>
      </c>
      <c r="BC5" s="36">
        <f t="shared" si="12"/>
        <v>4.5</v>
      </c>
      <c r="BD5" s="36" t="str">
        <f t="shared" si="4"/>
        <v/>
      </c>
      <c r="BE5" s="38" t="str">
        <f t="shared" si="5"/>
        <v/>
      </c>
      <c r="BF5" s="10">
        <v>27.3</v>
      </c>
      <c r="BG5" s="10">
        <v>69.989999999999995</v>
      </c>
      <c r="BH5" s="38">
        <f t="shared" si="13"/>
        <v>0.6099</v>
      </c>
      <c r="BI5" s="10"/>
      <c r="BJ5" s="9">
        <v>2064</v>
      </c>
      <c r="BK5" s="36" t="str">
        <f t="shared" si="14"/>
        <v/>
      </c>
      <c r="BL5" s="36">
        <f t="shared" si="15"/>
        <v>56347.199999999997</v>
      </c>
    </row>
    <row r="6" spans="1:65" ht="35.1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66</v>
      </c>
      <c r="H6" s="1" t="s">
        <v>67</v>
      </c>
      <c r="I6" s="1" t="s">
        <v>68</v>
      </c>
      <c r="J6" s="1" t="s">
        <v>69</v>
      </c>
      <c r="K6" s="51" t="s">
        <v>70</v>
      </c>
      <c r="L6" s="1" t="s">
        <v>71</v>
      </c>
      <c r="M6" s="55" t="s">
        <v>85</v>
      </c>
      <c r="N6" s="1"/>
      <c r="O6" s="1"/>
      <c r="P6" s="57" t="s">
        <v>92</v>
      </c>
      <c r="Q6" s="57"/>
      <c r="R6" s="1" t="s">
        <v>60</v>
      </c>
      <c r="S6" s="32" t="e">
        <f>#REF!</f>
        <v>#REF!</v>
      </c>
      <c r="T6" s="33">
        <v>7.8</v>
      </c>
      <c r="U6" s="58">
        <v>14.6</v>
      </c>
      <c r="V6" s="59">
        <v>14.6</v>
      </c>
      <c r="W6" s="56"/>
      <c r="X6" s="1" t="s">
        <v>3</v>
      </c>
      <c r="Y6" s="45">
        <v>40</v>
      </c>
      <c r="Z6" s="45">
        <v>34.5</v>
      </c>
      <c r="AA6" s="45">
        <v>32.5</v>
      </c>
      <c r="AB6" s="33"/>
      <c r="AC6" s="34">
        <v>2</v>
      </c>
      <c r="AD6" s="49">
        <f t="shared" si="6"/>
        <v>4.4999999999999998E-2</v>
      </c>
      <c r="AE6" s="35">
        <f t="shared" si="7"/>
        <v>2889</v>
      </c>
      <c r="AF6" s="1">
        <v>3700</v>
      </c>
      <c r="AG6" s="36">
        <f t="shared" si="8"/>
        <v>1.28</v>
      </c>
      <c r="AH6" s="55" t="s">
        <v>72</v>
      </c>
      <c r="AI6" s="37">
        <v>0.314</v>
      </c>
      <c r="AJ6" s="36" t="str">
        <f>IF(ISERROR(#REF!*AI6),"",#REF!*AI6)</f>
        <v/>
      </c>
      <c r="AK6" s="36" t="str">
        <f>IF(ISERROR(#REF!+AG6+AJ6),"",#REF!+AG6+AJ6)</f>
        <v/>
      </c>
      <c r="AL6" s="37">
        <v>0.04</v>
      </c>
      <c r="AM6" s="36">
        <f t="shared" si="0"/>
        <v>1.0900000000000001</v>
      </c>
      <c r="AN6" s="37">
        <v>0</v>
      </c>
      <c r="AO6" s="36">
        <f t="shared" si="1"/>
        <v>0</v>
      </c>
      <c r="AP6" s="37"/>
      <c r="AQ6" s="36">
        <f t="shared" si="2"/>
        <v>0</v>
      </c>
      <c r="AR6" s="37">
        <v>8.5000000000000006E-2</v>
      </c>
      <c r="AS6" s="36">
        <f t="shared" si="9"/>
        <v>2.3199999999999998</v>
      </c>
      <c r="AT6" s="1"/>
      <c r="AU6" s="37">
        <v>0.04</v>
      </c>
      <c r="AV6" s="36">
        <f t="shared" si="3"/>
        <v>1.0900000000000001</v>
      </c>
      <c r="AW6" s="36"/>
      <c r="AX6" s="37"/>
      <c r="AY6" s="36">
        <f t="shared" si="10"/>
        <v>0</v>
      </c>
      <c r="AZ6" s="36"/>
      <c r="BA6" s="37"/>
      <c r="BB6" s="36">
        <f t="shared" si="11"/>
        <v>0</v>
      </c>
      <c r="BC6" s="36">
        <f t="shared" si="12"/>
        <v>4.5</v>
      </c>
      <c r="BD6" s="36" t="str">
        <f t="shared" si="4"/>
        <v/>
      </c>
      <c r="BE6" s="38" t="str">
        <f t="shared" si="5"/>
        <v/>
      </c>
      <c r="BF6" s="10">
        <v>27.3</v>
      </c>
      <c r="BG6" s="10">
        <v>69.989999999999995</v>
      </c>
      <c r="BH6" s="38">
        <f t="shared" si="13"/>
        <v>0.6099</v>
      </c>
      <c r="BI6" s="10"/>
      <c r="BJ6" s="9">
        <v>1982</v>
      </c>
      <c r="BK6" s="36" t="str">
        <f t="shared" si="14"/>
        <v/>
      </c>
      <c r="BL6" s="36">
        <f t="shared" si="15"/>
        <v>54108.6</v>
      </c>
    </row>
    <row r="7" spans="1:65" ht="35.1" customHeight="1">
      <c r="A7" s="31">
        <v>6</v>
      </c>
      <c r="B7" s="1"/>
      <c r="C7" s="1"/>
      <c r="D7" s="1" t="s">
        <v>5</v>
      </c>
      <c r="E7" s="1"/>
      <c r="F7" s="1" t="s">
        <v>4</v>
      </c>
      <c r="G7" s="1" t="s">
        <v>75</v>
      </c>
      <c r="H7" s="1" t="s">
        <v>76</v>
      </c>
      <c r="I7" s="1" t="s">
        <v>76</v>
      </c>
      <c r="J7" s="1" t="s">
        <v>77</v>
      </c>
      <c r="K7" s="51" t="s">
        <v>70</v>
      </c>
      <c r="L7" s="1" t="s">
        <v>86</v>
      </c>
      <c r="M7" s="55" t="s">
        <v>81</v>
      </c>
      <c r="N7" s="1"/>
      <c r="O7" s="1"/>
      <c r="P7" s="57" t="s">
        <v>93</v>
      </c>
      <c r="Q7" s="57"/>
      <c r="R7" s="1" t="s">
        <v>60</v>
      </c>
      <c r="S7" s="32" t="e">
        <f>#REF!</f>
        <v>#REF!</v>
      </c>
      <c r="T7" s="33">
        <v>7.8</v>
      </c>
      <c r="U7" s="58">
        <v>15.9</v>
      </c>
      <c r="V7" s="59">
        <v>15.9</v>
      </c>
      <c r="W7" s="56"/>
      <c r="X7" s="1" t="s">
        <v>3</v>
      </c>
      <c r="Y7" s="45">
        <v>40</v>
      </c>
      <c r="Z7" s="45">
        <v>38</v>
      </c>
      <c r="AA7" s="45">
        <v>35</v>
      </c>
      <c r="AB7" s="33"/>
      <c r="AC7" s="34">
        <v>2</v>
      </c>
      <c r="AD7" s="49">
        <f t="shared" si="6"/>
        <v>5.2999999999999999E-2</v>
      </c>
      <c r="AE7" s="35">
        <f t="shared" si="7"/>
        <v>2453</v>
      </c>
      <c r="AF7" s="1">
        <v>3700</v>
      </c>
      <c r="AG7" s="36">
        <f t="shared" si="8"/>
        <v>1.51</v>
      </c>
      <c r="AH7" s="55" t="s">
        <v>72</v>
      </c>
      <c r="AI7" s="37">
        <v>0.314</v>
      </c>
      <c r="AJ7" s="36" t="str">
        <f>IF(ISERROR(#REF!*AI7),"",#REF!*AI7)</f>
        <v/>
      </c>
      <c r="AK7" s="36" t="str">
        <f>IF(ISERROR(#REF!+AG7+AJ7),"",#REF!+AG7+AJ7)</f>
        <v/>
      </c>
      <c r="AL7" s="37">
        <v>0.04</v>
      </c>
      <c r="AM7" s="36">
        <f t="shared" si="0"/>
        <v>1.18</v>
      </c>
      <c r="AN7" s="37">
        <v>0</v>
      </c>
      <c r="AO7" s="36">
        <f t="shared" si="1"/>
        <v>0</v>
      </c>
      <c r="AP7" s="37"/>
      <c r="AQ7" s="36">
        <f t="shared" si="2"/>
        <v>0</v>
      </c>
      <c r="AR7" s="37">
        <v>8.5000000000000006E-2</v>
      </c>
      <c r="AS7" s="36">
        <f t="shared" si="9"/>
        <v>2.5099999999999998</v>
      </c>
      <c r="AT7" s="1"/>
      <c r="AU7" s="37">
        <v>0.04</v>
      </c>
      <c r="AV7" s="36">
        <f t="shared" si="3"/>
        <v>1.18</v>
      </c>
      <c r="AW7" s="36"/>
      <c r="AX7" s="37"/>
      <c r="AY7" s="36">
        <f t="shared" si="10"/>
        <v>0</v>
      </c>
      <c r="AZ7" s="36"/>
      <c r="BA7" s="37"/>
      <c r="BB7" s="36">
        <f t="shared" si="11"/>
        <v>0</v>
      </c>
      <c r="BC7" s="36">
        <f t="shared" si="12"/>
        <v>4.87</v>
      </c>
      <c r="BD7" s="36" t="str">
        <f t="shared" si="4"/>
        <v/>
      </c>
      <c r="BE7" s="38" t="str">
        <f t="shared" si="5"/>
        <v/>
      </c>
      <c r="BF7" s="10">
        <v>29.5</v>
      </c>
      <c r="BG7" s="10">
        <v>79.989999999999995</v>
      </c>
      <c r="BH7" s="38">
        <f t="shared" si="13"/>
        <v>0.63119999999999998</v>
      </c>
      <c r="BI7" s="10"/>
      <c r="BJ7" s="9">
        <v>2800</v>
      </c>
      <c r="BK7" s="36" t="str">
        <f t="shared" si="14"/>
        <v/>
      </c>
      <c r="BL7" s="36">
        <f t="shared" si="15"/>
        <v>82600</v>
      </c>
    </row>
    <row r="8" spans="1:65" ht="35.1" customHeight="1">
      <c r="A8" s="31">
        <v>7</v>
      </c>
      <c r="B8" s="1"/>
      <c r="C8" s="1"/>
      <c r="D8" s="1" t="s">
        <v>5</v>
      </c>
      <c r="E8" s="1"/>
      <c r="F8" s="1" t="s">
        <v>4</v>
      </c>
      <c r="G8" s="1" t="s">
        <v>75</v>
      </c>
      <c r="H8" s="1" t="s">
        <v>76</v>
      </c>
      <c r="I8" s="1" t="s">
        <v>76</v>
      </c>
      <c r="J8" s="1" t="s">
        <v>78</v>
      </c>
      <c r="K8" s="51" t="s">
        <v>70</v>
      </c>
      <c r="L8" s="1" t="s">
        <v>86</v>
      </c>
      <c r="M8" s="55" t="s">
        <v>82</v>
      </c>
      <c r="N8" s="1"/>
      <c r="O8" s="1"/>
      <c r="P8" s="57" t="s">
        <v>94</v>
      </c>
      <c r="Q8" s="57"/>
      <c r="R8" s="1" t="s">
        <v>60</v>
      </c>
      <c r="S8" s="32" t="e">
        <f>#REF!</f>
        <v>#REF!</v>
      </c>
      <c r="T8" s="33">
        <v>7.8</v>
      </c>
      <c r="U8" s="58">
        <v>15.9</v>
      </c>
      <c r="V8" s="59">
        <v>15.9</v>
      </c>
      <c r="W8" s="56"/>
      <c r="X8" s="1" t="s">
        <v>3</v>
      </c>
      <c r="Y8" s="45">
        <v>40</v>
      </c>
      <c r="Z8" s="45">
        <v>38</v>
      </c>
      <c r="AA8" s="45">
        <v>35</v>
      </c>
      <c r="AB8" s="33"/>
      <c r="AC8" s="34">
        <v>2</v>
      </c>
      <c r="AD8" s="49">
        <f t="shared" si="6"/>
        <v>5.2999999999999999E-2</v>
      </c>
      <c r="AE8" s="35">
        <f t="shared" si="7"/>
        <v>2453</v>
      </c>
      <c r="AF8" s="1">
        <v>3700</v>
      </c>
      <c r="AG8" s="36">
        <f t="shared" si="8"/>
        <v>1.51</v>
      </c>
      <c r="AH8" s="55" t="s">
        <v>72</v>
      </c>
      <c r="AI8" s="37">
        <v>0.314</v>
      </c>
      <c r="AJ8" s="36" t="str">
        <f>IF(ISERROR(#REF!*AI8),"",#REF!*AI8)</f>
        <v/>
      </c>
      <c r="AK8" s="36" t="str">
        <f>IF(ISERROR(#REF!+AG8+AJ8),"",#REF!+AG8+AJ8)</f>
        <v/>
      </c>
      <c r="AL8" s="37">
        <v>0.04</v>
      </c>
      <c r="AM8" s="36">
        <f t="shared" si="0"/>
        <v>1.18</v>
      </c>
      <c r="AN8" s="37">
        <v>0</v>
      </c>
      <c r="AO8" s="36">
        <f t="shared" si="1"/>
        <v>0</v>
      </c>
      <c r="AP8" s="37"/>
      <c r="AQ8" s="36">
        <f t="shared" si="2"/>
        <v>0</v>
      </c>
      <c r="AR8" s="37">
        <v>8.5000000000000006E-2</v>
      </c>
      <c r="AS8" s="36">
        <f t="shared" si="9"/>
        <v>2.5099999999999998</v>
      </c>
      <c r="AT8" s="1"/>
      <c r="AU8" s="37">
        <v>0.04</v>
      </c>
      <c r="AV8" s="36">
        <f t="shared" si="3"/>
        <v>1.18</v>
      </c>
      <c r="AW8" s="36"/>
      <c r="AX8" s="37"/>
      <c r="AY8" s="36">
        <f t="shared" si="10"/>
        <v>0</v>
      </c>
      <c r="AZ8" s="36"/>
      <c r="BA8" s="37"/>
      <c r="BB8" s="36">
        <f t="shared" si="11"/>
        <v>0</v>
      </c>
      <c r="BC8" s="36">
        <f t="shared" si="12"/>
        <v>4.87</v>
      </c>
      <c r="BD8" s="36" t="str">
        <f t="shared" si="4"/>
        <v/>
      </c>
      <c r="BE8" s="38" t="str">
        <f t="shared" si="5"/>
        <v/>
      </c>
      <c r="BF8" s="10">
        <v>29.5</v>
      </c>
      <c r="BG8" s="10">
        <v>79.989999999999995</v>
      </c>
      <c r="BH8" s="38">
        <f t="shared" si="13"/>
        <v>0.63119999999999998</v>
      </c>
      <c r="BI8" s="10"/>
      <c r="BJ8" s="9">
        <v>2988</v>
      </c>
      <c r="BK8" s="36" t="str">
        <f t="shared" si="14"/>
        <v/>
      </c>
      <c r="BL8" s="36">
        <f t="shared" si="15"/>
        <v>88146</v>
      </c>
    </row>
    <row r="9" spans="1:65" ht="35.1" customHeight="1">
      <c r="A9" s="31">
        <v>8</v>
      </c>
      <c r="B9" s="1"/>
      <c r="C9" s="1"/>
      <c r="D9" s="1" t="s">
        <v>5</v>
      </c>
      <c r="E9" s="1"/>
      <c r="F9" s="1" t="s">
        <v>4</v>
      </c>
      <c r="G9" s="1" t="s">
        <v>75</v>
      </c>
      <c r="H9" s="1" t="s">
        <v>76</v>
      </c>
      <c r="I9" s="1" t="s">
        <v>76</v>
      </c>
      <c r="J9" s="1" t="s">
        <v>79</v>
      </c>
      <c r="K9" s="51" t="s">
        <v>70</v>
      </c>
      <c r="L9" s="1" t="s">
        <v>86</v>
      </c>
      <c r="M9" s="55" t="s">
        <v>83</v>
      </c>
      <c r="N9" s="1"/>
      <c r="O9" s="1"/>
      <c r="P9" s="57" t="s">
        <v>95</v>
      </c>
      <c r="Q9" s="57"/>
      <c r="R9" s="1" t="s">
        <v>60</v>
      </c>
      <c r="S9" s="32" t="e">
        <f>#REF!</f>
        <v>#REF!</v>
      </c>
      <c r="T9" s="33">
        <v>7.8</v>
      </c>
      <c r="U9" s="58">
        <v>15.9</v>
      </c>
      <c r="V9" s="59">
        <v>15.9</v>
      </c>
      <c r="W9" s="56"/>
      <c r="X9" s="1" t="s">
        <v>3</v>
      </c>
      <c r="Y9" s="45">
        <v>40</v>
      </c>
      <c r="Z9" s="45">
        <v>38</v>
      </c>
      <c r="AA9" s="45">
        <v>35</v>
      </c>
      <c r="AB9" s="33"/>
      <c r="AC9" s="34">
        <v>2</v>
      </c>
      <c r="AD9" s="49">
        <f t="shared" si="6"/>
        <v>5.2999999999999999E-2</v>
      </c>
      <c r="AE9" s="35">
        <f t="shared" si="7"/>
        <v>2453</v>
      </c>
      <c r="AF9" s="1">
        <v>3700</v>
      </c>
      <c r="AG9" s="36">
        <f t="shared" si="8"/>
        <v>1.51</v>
      </c>
      <c r="AH9" s="55" t="s">
        <v>72</v>
      </c>
      <c r="AI9" s="37">
        <v>0.314</v>
      </c>
      <c r="AJ9" s="36" t="str">
        <f>IF(ISERROR(#REF!*AI9),"",#REF!*AI9)</f>
        <v/>
      </c>
      <c r="AK9" s="36" t="str">
        <f>IF(ISERROR(#REF!+AG9+AJ9),"",#REF!+AG9+AJ9)</f>
        <v/>
      </c>
      <c r="AL9" s="37">
        <v>0.04</v>
      </c>
      <c r="AM9" s="36">
        <f t="shared" si="0"/>
        <v>1.18</v>
      </c>
      <c r="AN9" s="37">
        <v>0</v>
      </c>
      <c r="AO9" s="36">
        <f t="shared" si="1"/>
        <v>0</v>
      </c>
      <c r="AP9" s="37"/>
      <c r="AQ9" s="36">
        <f t="shared" si="2"/>
        <v>0</v>
      </c>
      <c r="AR9" s="37">
        <v>8.5000000000000006E-2</v>
      </c>
      <c r="AS9" s="36">
        <f t="shared" si="9"/>
        <v>2.5099999999999998</v>
      </c>
      <c r="AT9" s="1"/>
      <c r="AU9" s="37">
        <v>0.04</v>
      </c>
      <c r="AV9" s="36">
        <f t="shared" si="3"/>
        <v>1.18</v>
      </c>
      <c r="AW9" s="36"/>
      <c r="AX9" s="37"/>
      <c r="AY9" s="36">
        <f t="shared" si="10"/>
        <v>0</v>
      </c>
      <c r="AZ9" s="36"/>
      <c r="BA9" s="37"/>
      <c r="BB9" s="36">
        <f t="shared" si="11"/>
        <v>0</v>
      </c>
      <c r="BC9" s="36">
        <f t="shared" si="12"/>
        <v>4.87</v>
      </c>
      <c r="BD9" s="36" t="str">
        <f t="shared" si="4"/>
        <v/>
      </c>
      <c r="BE9" s="38" t="str">
        <f t="shared" si="5"/>
        <v/>
      </c>
      <c r="BF9" s="10">
        <v>29.5</v>
      </c>
      <c r="BG9" s="10">
        <v>79.989999999999995</v>
      </c>
      <c r="BH9" s="38">
        <f t="shared" si="13"/>
        <v>0.63119999999999998</v>
      </c>
      <c r="BI9" s="10"/>
      <c r="BJ9" s="9">
        <v>1820</v>
      </c>
      <c r="BK9" s="36" t="str">
        <f t="shared" si="14"/>
        <v/>
      </c>
      <c r="BL9" s="36">
        <f t="shared" si="15"/>
        <v>53690</v>
      </c>
    </row>
    <row r="10" spans="1:65" ht="35.1" customHeight="1">
      <c r="A10" s="31">
        <v>9</v>
      </c>
      <c r="B10" s="1"/>
      <c r="C10" s="1"/>
      <c r="D10" s="1" t="s">
        <v>5</v>
      </c>
      <c r="E10" s="1"/>
      <c r="F10" s="1" t="s">
        <v>4</v>
      </c>
      <c r="G10" s="1" t="s">
        <v>75</v>
      </c>
      <c r="H10" s="1" t="s">
        <v>76</v>
      </c>
      <c r="I10" s="1" t="s">
        <v>76</v>
      </c>
      <c r="J10" s="1" t="s">
        <v>80</v>
      </c>
      <c r="K10" s="51" t="s">
        <v>70</v>
      </c>
      <c r="L10" s="1" t="s">
        <v>86</v>
      </c>
      <c r="M10" s="55" t="s">
        <v>84</v>
      </c>
      <c r="N10" s="1"/>
      <c r="O10" s="1"/>
      <c r="P10" s="57" t="s">
        <v>96</v>
      </c>
      <c r="Q10" s="57"/>
      <c r="R10" s="1" t="s">
        <v>60</v>
      </c>
      <c r="S10" s="32" t="e">
        <f>#REF!</f>
        <v>#REF!</v>
      </c>
      <c r="T10" s="33">
        <v>7.8</v>
      </c>
      <c r="U10" s="58">
        <v>15.9</v>
      </c>
      <c r="V10" s="59">
        <v>15.9</v>
      </c>
      <c r="W10" s="56"/>
      <c r="X10" s="1" t="s">
        <v>3</v>
      </c>
      <c r="Y10" s="45">
        <v>40</v>
      </c>
      <c r="Z10" s="45">
        <v>38</v>
      </c>
      <c r="AA10" s="45">
        <v>35</v>
      </c>
      <c r="AB10" s="33"/>
      <c r="AC10" s="34">
        <v>2</v>
      </c>
      <c r="AD10" s="49">
        <f t="shared" si="6"/>
        <v>5.2999999999999999E-2</v>
      </c>
      <c r="AE10" s="35">
        <f t="shared" si="7"/>
        <v>2453</v>
      </c>
      <c r="AF10" s="1">
        <v>3700</v>
      </c>
      <c r="AG10" s="36">
        <f t="shared" si="8"/>
        <v>1.51</v>
      </c>
      <c r="AH10" s="55" t="s">
        <v>72</v>
      </c>
      <c r="AI10" s="37">
        <v>0.314</v>
      </c>
      <c r="AJ10" s="36" t="str">
        <f>IF(ISERROR(#REF!*AI10),"",#REF!*AI10)</f>
        <v/>
      </c>
      <c r="AK10" s="36" t="str">
        <f>IF(ISERROR(#REF!+AG10+AJ10),"",#REF!+AG10+AJ10)</f>
        <v/>
      </c>
      <c r="AL10" s="37">
        <v>0.04</v>
      </c>
      <c r="AM10" s="36">
        <f t="shared" si="0"/>
        <v>1.18</v>
      </c>
      <c r="AN10" s="37">
        <v>0</v>
      </c>
      <c r="AO10" s="36">
        <f t="shared" si="1"/>
        <v>0</v>
      </c>
      <c r="AP10" s="37"/>
      <c r="AQ10" s="36">
        <f t="shared" si="2"/>
        <v>0</v>
      </c>
      <c r="AR10" s="37">
        <v>8.5000000000000006E-2</v>
      </c>
      <c r="AS10" s="36">
        <f t="shared" si="9"/>
        <v>2.5099999999999998</v>
      </c>
      <c r="AT10" s="1"/>
      <c r="AU10" s="37">
        <v>0.04</v>
      </c>
      <c r="AV10" s="36">
        <f t="shared" si="3"/>
        <v>1.18</v>
      </c>
      <c r="AW10" s="36"/>
      <c r="AX10" s="37"/>
      <c r="AY10" s="36">
        <f t="shared" si="10"/>
        <v>0</v>
      </c>
      <c r="AZ10" s="36"/>
      <c r="BA10" s="37"/>
      <c r="BB10" s="36">
        <f t="shared" si="11"/>
        <v>0</v>
      </c>
      <c r="BC10" s="36">
        <f t="shared" si="12"/>
        <v>4.87</v>
      </c>
      <c r="BD10" s="36" t="str">
        <f t="shared" si="4"/>
        <v/>
      </c>
      <c r="BE10" s="38" t="str">
        <f t="shared" si="5"/>
        <v/>
      </c>
      <c r="BF10" s="10">
        <v>29.5</v>
      </c>
      <c r="BG10" s="10">
        <v>79.989999999999995</v>
      </c>
      <c r="BH10" s="38">
        <f t="shared" si="13"/>
        <v>0.63119999999999998</v>
      </c>
      <c r="BI10" s="10"/>
      <c r="BJ10" s="9">
        <v>1736</v>
      </c>
      <c r="BK10" s="36" t="str">
        <f t="shared" si="14"/>
        <v/>
      </c>
      <c r="BL10" s="36">
        <f t="shared" si="15"/>
        <v>51212</v>
      </c>
    </row>
    <row r="11" spans="1:65" ht="35.1" customHeight="1">
      <c r="A11" s="31">
        <v>10</v>
      </c>
      <c r="B11" s="1"/>
      <c r="C11" s="1"/>
      <c r="D11" s="1" t="s">
        <v>5</v>
      </c>
      <c r="E11" s="1"/>
      <c r="F11" s="1" t="s">
        <v>4</v>
      </c>
      <c r="G11" s="1" t="s">
        <v>66</v>
      </c>
      <c r="H11" s="1" t="s">
        <v>67</v>
      </c>
      <c r="I11" s="1" t="s">
        <v>68</v>
      </c>
      <c r="J11" s="1" t="s">
        <v>69</v>
      </c>
      <c r="K11" s="51" t="s">
        <v>70</v>
      </c>
      <c r="L11" s="1" t="s">
        <v>86</v>
      </c>
      <c r="M11" s="55" t="s">
        <v>85</v>
      </c>
      <c r="N11" s="1"/>
      <c r="O11" s="1"/>
      <c r="P11" s="1" t="s">
        <v>97</v>
      </c>
      <c r="Q11" s="1"/>
      <c r="R11" s="1" t="s">
        <v>60</v>
      </c>
      <c r="S11" s="32" t="e">
        <f>#REF!</f>
        <v>#REF!</v>
      </c>
      <c r="T11" s="33">
        <v>7.8</v>
      </c>
      <c r="U11" s="58">
        <v>15.9</v>
      </c>
      <c r="V11" s="59">
        <v>15.9</v>
      </c>
      <c r="W11" s="10"/>
      <c r="X11" s="1" t="s">
        <v>3</v>
      </c>
      <c r="Y11" s="45">
        <v>40</v>
      </c>
      <c r="Z11" s="45">
        <v>38</v>
      </c>
      <c r="AA11" s="45">
        <v>35</v>
      </c>
      <c r="AB11" s="33"/>
      <c r="AC11" s="34">
        <v>2</v>
      </c>
      <c r="AD11" s="49">
        <f t="shared" si="6"/>
        <v>5.2999999999999999E-2</v>
      </c>
      <c r="AE11" s="35">
        <f t="shared" si="7"/>
        <v>2453</v>
      </c>
      <c r="AF11" s="1">
        <v>3700</v>
      </c>
      <c r="AG11" s="36">
        <f t="shared" si="8"/>
        <v>1.51</v>
      </c>
      <c r="AH11" s="55" t="s">
        <v>72</v>
      </c>
      <c r="AI11" s="37">
        <v>0.314</v>
      </c>
      <c r="AJ11" s="36" t="str">
        <f>IF(ISERROR(#REF!*AI11),"",#REF!*AI11)</f>
        <v/>
      </c>
      <c r="AK11" s="36" t="str">
        <f>IF(ISERROR(#REF!+AG11+AJ11),"",#REF!+AG11+AJ11)</f>
        <v/>
      </c>
      <c r="AL11" s="37">
        <v>0.04</v>
      </c>
      <c r="AM11" s="36">
        <f t="shared" si="0"/>
        <v>1.18</v>
      </c>
      <c r="AN11" s="37"/>
      <c r="AO11" s="36">
        <f t="shared" si="1"/>
        <v>0</v>
      </c>
      <c r="AP11" s="37"/>
      <c r="AQ11" s="36">
        <f t="shared" si="2"/>
        <v>0</v>
      </c>
      <c r="AR11" s="37">
        <v>8.5000000000000006E-2</v>
      </c>
      <c r="AS11" s="36">
        <f t="shared" si="9"/>
        <v>2.5099999999999998</v>
      </c>
      <c r="AT11" s="1"/>
      <c r="AU11" s="37">
        <v>0.04</v>
      </c>
      <c r="AV11" s="36">
        <f t="shared" si="3"/>
        <v>1.18</v>
      </c>
      <c r="AW11" s="36"/>
      <c r="AX11" s="37"/>
      <c r="AY11" s="36">
        <f t="shared" si="10"/>
        <v>0</v>
      </c>
      <c r="AZ11" s="36"/>
      <c r="BA11" s="37"/>
      <c r="BB11" s="36">
        <f t="shared" si="11"/>
        <v>0</v>
      </c>
      <c r="BC11" s="36">
        <f t="shared" si="12"/>
        <v>4.87</v>
      </c>
      <c r="BD11" s="36" t="str">
        <f t="shared" si="4"/>
        <v/>
      </c>
      <c r="BE11" s="38" t="str">
        <f t="shared" si="5"/>
        <v/>
      </c>
      <c r="BF11" s="10">
        <v>29.5</v>
      </c>
      <c r="BG11" s="10">
        <v>79.989999999999995</v>
      </c>
      <c r="BH11" s="38">
        <f t="shared" si="13"/>
        <v>0.63119999999999998</v>
      </c>
      <c r="BI11" s="10"/>
      <c r="BJ11" s="9">
        <v>1652</v>
      </c>
      <c r="BK11" s="36" t="str">
        <f t="shared" si="14"/>
        <v/>
      </c>
      <c r="BL11" s="36">
        <f t="shared" si="15"/>
        <v>48734</v>
      </c>
    </row>
    <row r="12" spans="1:65" ht="35.1" customHeight="1">
      <c r="A12" s="31">
        <v>11</v>
      </c>
      <c r="B12" s="1"/>
      <c r="C12" s="1"/>
      <c r="D12" s="1" t="s">
        <v>5</v>
      </c>
      <c r="E12" s="1"/>
      <c r="F12" s="1" t="s">
        <v>4</v>
      </c>
      <c r="G12" s="1" t="s">
        <v>75</v>
      </c>
      <c r="H12" s="1" t="s">
        <v>76</v>
      </c>
      <c r="I12" s="1" t="s">
        <v>76</v>
      </c>
      <c r="J12" s="1" t="s">
        <v>77</v>
      </c>
      <c r="K12" s="51" t="s">
        <v>70</v>
      </c>
      <c r="L12" s="1" t="s">
        <v>87</v>
      </c>
      <c r="M12" s="55" t="s">
        <v>81</v>
      </c>
      <c r="N12" s="1"/>
      <c r="O12" s="1"/>
      <c r="P12" s="1" t="s">
        <v>98</v>
      </c>
      <c r="Q12" s="1"/>
      <c r="R12" s="1" t="s">
        <v>60</v>
      </c>
      <c r="S12" s="32" t="e">
        <f>#REF!</f>
        <v>#REF!</v>
      </c>
      <c r="T12" s="33">
        <v>7.8</v>
      </c>
      <c r="U12" s="58">
        <v>24.72</v>
      </c>
      <c r="V12" s="59">
        <v>24.72</v>
      </c>
      <c r="W12" s="10"/>
      <c r="X12" s="1" t="s">
        <v>3</v>
      </c>
      <c r="Y12" s="45">
        <v>43</v>
      </c>
      <c r="Z12" s="45">
        <v>40</v>
      </c>
      <c r="AA12" s="45">
        <v>35</v>
      </c>
      <c r="AB12" s="33"/>
      <c r="AC12" s="34">
        <v>2</v>
      </c>
      <c r="AD12" s="49">
        <f t="shared" si="6"/>
        <v>0.06</v>
      </c>
      <c r="AE12" s="35">
        <f t="shared" si="7"/>
        <v>2167</v>
      </c>
      <c r="AF12" s="1">
        <v>3700</v>
      </c>
      <c r="AG12" s="36">
        <f t="shared" si="8"/>
        <v>1.71</v>
      </c>
      <c r="AH12" s="55" t="s">
        <v>72</v>
      </c>
      <c r="AI12" s="37">
        <v>0.314</v>
      </c>
      <c r="AJ12" s="36" t="str">
        <f>IF(ISERROR(#REF!*AI12),"",#REF!*AI12)</f>
        <v/>
      </c>
      <c r="AK12" s="36" t="str">
        <f>IF(ISERROR(#REF!+AG12+AJ12),"",#REF!+AG12+AJ12)</f>
        <v/>
      </c>
      <c r="AL12" s="37">
        <v>0.04</v>
      </c>
      <c r="AM12" s="36">
        <f t="shared" si="0"/>
        <v>1.79</v>
      </c>
      <c r="AN12" s="37"/>
      <c r="AO12" s="36">
        <f t="shared" si="1"/>
        <v>0</v>
      </c>
      <c r="AP12" s="37"/>
      <c r="AQ12" s="36">
        <f t="shared" si="2"/>
        <v>0</v>
      </c>
      <c r="AR12" s="37">
        <v>8.5000000000000006E-2</v>
      </c>
      <c r="AS12" s="36">
        <f t="shared" si="9"/>
        <v>3.8</v>
      </c>
      <c r="AT12" s="1"/>
      <c r="AU12" s="37">
        <v>0.04</v>
      </c>
      <c r="AV12" s="36">
        <f t="shared" si="3"/>
        <v>1.79</v>
      </c>
      <c r="AW12" s="36"/>
      <c r="AX12" s="37"/>
      <c r="AY12" s="36">
        <f t="shared" si="10"/>
        <v>0</v>
      </c>
      <c r="AZ12" s="36"/>
      <c r="BA12" s="37"/>
      <c r="BB12" s="36">
        <f t="shared" si="11"/>
        <v>0</v>
      </c>
      <c r="BC12" s="36">
        <f t="shared" si="12"/>
        <v>7.38</v>
      </c>
      <c r="BD12" s="36" t="str">
        <f t="shared" si="4"/>
        <v/>
      </c>
      <c r="BE12" s="38" t="str">
        <f t="shared" si="5"/>
        <v/>
      </c>
      <c r="BF12" s="10">
        <v>44.67</v>
      </c>
      <c r="BG12" s="10">
        <v>109.99</v>
      </c>
      <c r="BH12" s="38">
        <f t="shared" si="13"/>
        <v>0.59389999999999998</v>
      </c>
      <c r="BI12" s="10"/>
      <c r="BJ12" s="9">
        <v>2998</v>
      </c>
      <c r="BK12" s="36" t="str">
        <f t="shared" si="14"/>
        <v/>
      </c>
      <c r="BL12" s="36">
        <f t="shared" si="15"/>
        <v>133920.66</v>
      </c>
    </row>
    <row r="13" spans="1:65" ht="35.1" customHeight="1">
      <c r="A13" s="31">
        <v>12</v>
      </c>
      <c r="B13" s="1"/>
      <c r="C13" s="1"/>
      <c r="D13" s="1" t="s">
        <v>5</v>
      </c>
      <c r="E13" s="1"/>
      <c r="F13" s="1" t="s">
        <v>4</v>
      </c>
      <c r="G13" s="1" t="s">
        <v>75</v>
      </c>
      <c r="H13" s="1" t="s">
        <v>76</v>
      </c>
      <c r="I13" s="1" t="s">
        <v>76</v>
      </c>
      <c r="J13" s="1" t="s">
        <v>78</v>
      </c>
      <c r="K13" s="51" t="s">
        <v>70</v>
      </c>
      <c r="L13" s="1" t="s">
        <v>87</v>
      </c>
      <c r="M13" s="55" t="s">
        <v>82</v>
      </c>
      <c r="N13" s="1"/>
      <c r="O13" s="1"/>
      <c r="P13" s="1" t="s">
        <v>99</v>
      </c>
      <c r="Q13" s="1"/>
      <c r="R13" s="1" t="s">
        <v>60</v>
      </c>
      <c r="S13" s="32" t="e">
        <f>#REF!</f>
        <v>#REF!</v>
      </c>
      <c r="T13" s="33">
        <v>7.8</v>
      </c>
      <c r="U13" s="58">
        <v>24.72</v>
      </c>
      <c r="V13" s="59">
        <v>24.72</v>
      </c>
      <c r="W13" s="10"/>
      <c r="X13" s="1" t="s">
        <v>3</v>
      </c>
      <c r="Y13" s="45">
        <v>43</v>
      </c>
      <c r="Z13" s="45">
        <v>40</v>
      </c>
      <c r="AA13" s="45">
        <v>35</v>
      </c>
      <c r="AB13" s="33"/>
      <c r="AC13" s="34">
        <v>2</v>
      </c>
      <c r="AD13" s="49">
        <f t="shared" si="6"/>
        <v>0.06</v>
      </c>
      <c r="AE13" s="35">
        <f t="shared" si="7"/>
        <v>2167</v>
      </c>
      <c r="AF13" s="1">
        <v>3700</v>
      </c>
      <c r="AG13" s="36">
        <f t="shared" si="8"/>
        <v>1.71</v>
      </c>
      <c r="AH13" s="55" t="s">
        <v>72</v>
      </c>
      <c r="AI13" s="37">
        <v>0.314</v>
      </c>
      <c r="AJ13" s="36" t="str">
        <f>IF(ISERROR(#REF!*AI13),"",#REF!*AI13)</f>
        <v/>
      </c>
      <c r="AK13" s="36" t="str">
        <f>IF(ISERROR(#REF!+AG13+AJ13),"",#REF!+AG13+AJ13)</f>
        <v/>
      </c>
      <c r="AL13" s="37">
        <v>0.04</v>
      </c>
      <c r="AM13" s="36">
        <f t="shared" si="0"/>
        <v>1.79</v>
      </c>
      <c r="AN13" s="37"/>
      <c r="AO13" s="36">
        <f t="shared" si="1"/>
        <v>0</v>
      </c>
      <c r="AP13" s="37"/>
      <c r="AQ13" s="36">
        <f t="shared" si="2"/>
        <v>0</v>
      </c>
      <c r="AR13" s="37">
        <v>8.5000000000000006E-2</v>
      </c>
      <c r="AS13" s="36">
        <f t="shared" si="9"/>
        <v>3.8</v>
      </c>
      <c r="AT13" s="1"/>
      <c r="AU13" s="37">
        <v>0.04</v>
      </c>
      <c r="AV13" s="36">
        <f t="shared" si="3"/>
        <v>1.79</v>
      </c>
      <c r="AW13" s="36"/>
      <c r="AX13" s="37"/>
      <c r="AY13" s="36">
        <f t="shared" si="10"/>
        <v>0</v>
      </c>
      <c r="AZ13" s="36"/>
      <c r="BA13" s="37"/>
      <c r="BB13" s="36">
        <f t="shared" si="11"/>
        <v>0</v>
      </c>
      <c r="BC13" s="36">
        <f t="shared" si="12"/>
        <v>7.38</v>
      </c>
      <c r="BD13" s="36" t="str">
        <f t="shared" si="4"/>
        <v/>
      </c>
      <c r="BE13" s="38" t="str">
        <f t="shared" si="5"/>
        <v/>
      </c>
      <c r="BF13" s="10">
        <v>44.67</v>
      </c>
      <c r="BG13" s="10">
        <v>109.99</v>
      </c>
      <c r="BH13" s="38">
        <f t="shared" si="13"/>
        <v>0.59389999999999998</v>
      </c>
      <c r="BI13" s="10"/>
      <c r="BJ13" s="9">
        <v>2966</v>
      </c>
      <c r="BK13" s="36" t="str">
        <f t="shared" si="14"/>
        <v/>
      </c>
      <c r="BL13" s="36">
        <f t="shared" si="15"/>
        <v>132491.22</v>
      </c>
    </row>
    <row r="14" spans="1:65" ht="35.1" customHeight="1">
      <c r="A14" s="31">
        <v>13</v>
      </c>
      <c r="B14" s="1"/>
      <c r="C14" s="1"/>
      <c r="D14" s="1" t="s">
        <v>5</v>
      </c>
      <c r="E14" s="1"/>
      <c r="F14" s="1" t="s">
        <v>4</v>
      </c>
      <c r="G14" s="1" t="s">
        <v>75</v>
      </c>
      <c r="H14" s="1" t="s">
        <v>76</v>
      </c>
      <c r="I14" s="1" t="s">
        <v>76</v>
      </c>
      <c r="J14" s="1" t="s">
        <v>79</v>
      </c>
      <c r="K14" s="51" t="s">
        <v>70</v>
      </c>
      <c r="L14" s="1" t="s">
        <v>87</v>
      </c>
      <c r="M14" s="55" t="s">
        <v>83</v>
      </c>
      <c r="N14" s="1"/>
      <c r="O14" s="1"/>
      <c r="P14" s="1" t="s">
        <v>100</v>
      </c>
      <c r="Q14" s="1"/>
      <c r="R14" s="1" t="s">
        <v>60</v>
      </c>
      <c r="S14" s="32" t="e">
        <f>#REF!</f>
        <v>#REF!</v>
      </c>
      <c r="T14" s="33">
        <v>7.8</v>
      </c>
      <c r="U14" s="58">
        <v>24.72</v>
      </c>
      <c r="V14" s="59">
        <v>24.72</v>
      </c>
      <c r="W14" s="10"/>
      <c r="X14" s="1" t="s">
        <v>3</v>
      </c>
      <c r="Y14" s="45">
        <v>43</v>
      </c>
      <c r="Z14" s="45">
        <v>40</v>
      </c>
      <c r="AA14" s="45">
        <v>35</v>
      </c>
      <c r="AB14" s="33"/>
      <c r="AC14" s="34">
        <v>2</v>
      </c>
      <c r="AD14" s="49">
        <f t="shared" si="6"/>
        <v>0.06</v>
      </c>
      <c r="AE14" s="35">
        <f t="shared" si="7"/>
        <v>2167</v>
      </c>
      <c r="AF14" s="1">
        <v>3700</v>
      </c>
      <c r="AG14" s="36">
        <f t="shared" si="8"/>
        <v>1.71</v>
      </c>
      <c r="AH14" s="55" t="s">
        <v>72</v>
      </c>
      <c r="AI14" s="37">
        <v>0.314</v>
      </c>
      <c r="AJ14" s="36" t="str">
        <f>IF(ISERROR(#REF!*AI14),"",#REF!*AI14)</f>
        <v/>
      </c>
      <c r="AK14" s="36" t="str">
        <f>IF(ISERROR(#REF!+AG14+AJ14),"",#REF!+AG14+AJ14)</f>
        <v/>
      </c>
      <c r="AL14" s="37">
        <v>0.04</v>
      </c>
      <c r="AM14" s="36">
        <f t="shared" si="0"/>
        <v>1.79</v>
      </c>
      <c r="AN14" s="37"/>
      <c r="AO14" s="36">
        <f t="shared" si="1"/>
        <v>0</v>
      </c>
      <c r="AP14" s="37"/>
      <c r="AQ14" s="36">
        <f t="shared" si="2"/>
        <v>0</v>
      </c>
      <c r="AR14" s="37">
        <v>8.5000000000000006E-2</v>
      </c>
      <c r="AS14" s="36">
        <f t="shared" si="9"/>
        <v>3.8</v>
      </c>
      <c r="AT14" s="1"/>
      <c r="AU14" s="37">
        <v>0.04</v>
      </c>
      <c r="AV14" s="36">
        <f t="shared" si="3"/>
        <v>1.79</v>
      </c>
      <c r="AW14" s="36"/>
      <c r="AX14" s="37"/>
      <c r="AY14" s="36">
        <f t="shared" si="10"/>
        <v>0</v>
      </c>
      <c r="AZ14" s="36"/>
      <c r="BA14" s="37"/>
      <c r="BB14" s="36">
        <f t="shared" si="11"/>
        <v>0</v>
      </c>
      <c r="BC14" s="36">
        <f t="shared" si="12"/>
        <v>7.38</v>
      </c>
      <c r="BD14" s="36" t="str">
        <f t="shared" si="4"/>
        <v/>
      </c>
      <c r="BE14" s="38" t="str">
        <f t="shared" si="5"/>
        <v/>
      </c>
      <c r="BF14" s="10">
        <v>44.67</v>
      </c>
      <c r="BG14" s="10">
        <v>109.99</v>
      </c>
      <c r="BH14" s="38">
        <f t="shared" si="13"/>
        <v>0.59389999999999998</v>
      </c>
      <c r="BI14" s="10"/>
      <c r="BJ14" s="9">
        <v>2150</v>
      </c>
      <c r="BK14" s="36" t="str">
        <f t="shared" si="14"/>
        <v/>
      </c>
      <c r="BL14" s="36">
        <f t="shared" si="15"/>
        <v>96040.5</v>
      </c>
    </row>
    <row r="15" spans="1:65" ht="35.1" customHeight="1">
      <c r="A15" s="31">
        <v>14</v>
      </c>
      <c r="B15" s="1"/>
      <c r="C15" s="1"/>
      <c r="D15" s="1" t="s">
        <v>5</v>
      </c>
      <c r="E15" s="1"/>
      <c r="F15" s="1" t="s">
        <v>4</v>
      </c>
      <c r="G15" s="1" t="s">
        <v>75</v>
      </c>
      <c r="H15" s="1" t="s">
        <v>76</v>
      </c>
      <c r="I15" s="1" t="s">
        <v>76</v>
      </c>
      <c r="J15" s="1" t="s">
        <v>80</v>
      </c>
      <c r="K15" s="51" t="s">
        <v>70</v>
      </c>
      <c r="L15" s="1" t="s">
        <v>87</v>
      </c>
      <c r="M15" s="55" t="s">
        <v>84</v>
      </c>
      <c r="N15" s="1"/>
      <c r="O15" s="1"/>
      <c r="P15" s="1" t="s">
        <v>101</v>
      </c>
      <c r="Q15" s="1"/>
      <c r="R15" s="1" t="s">
        <v>60</v>
      </c>
      <c r="S15" s="32" t="e">
        <f>#REF!</f>
        <v>#REF!</v>
      </c>
      <c r="T15" s="33">
        <v>7.8</v>
      </c>
      <c r="U15" s="58">
        <v>24.72</v>
      </c>
      <c r="V15" s="59">
        <v>24.72</v>
      </c>
      <c r="W15" s="10"/>
      <c r="X15" s="1" t="s">
        <v>3</v>
      </c>
      <c r="Y15" s="45">
        <v>43</v>
      </c>
      <c r="Z15" s="45">
        <v>40</v>
      </c>
      <c r="AA15" s="45">
        <v>35</v>
      </c>
      <c r="AB15" s="33"/>
      <c r="AC15" s="34">
        <v>2</v>
      </c>
      <c r="AD15" s="49">
        <f t="shared" si="6"/>
        <v>0.06</v>
      </c>
      <c r="AE15" s="35">
        <f t="shared" si="7"/>
        <v>2167</v>
      </c>
      <c r="AF15" s="1">
        <v>3700</v>
      </c>
      <c r="AG15" s="36">
        <f t="shared" si="8"/>
        <v>1.71</v>
      </c>
      <c r="AH15" s="55" t="s">
        <v>72</v>
      </c>
      <c r="AI15" s="37">
        <v>0.314</v>
      </c>
      <c r="AJ15" s="36" t="str">
        <f>IF(ISERROR(#REF!*AI15),"",#REF!*AI15)</f>
        <v/>
      </c>
      <c r="AK15" s="36" t="str">
        <f>IF(ISERROR(#REF!+AG15+AJ15),"",#REF!+AG15+AJ15)</f>
        <v/>
      </c>
      <c r="AL15" s="37">
        <v>0.04</v>
      </c>
      <c r="AM15" s="36">
        <f t="shared" si="0"/>
        <v>1.79</v>
      </c>
      <c r="AN15" s="37"/>
      <c r="AO15" s="36">
        <f t="shared" si="1"/>
        <v>0</v>
      </c>
      <c r="AP15" s="37"/>
      <c r="AQ15" s="36">
        <f t="shared" si="2"/>
        <v>0</v>
      </c>
      <c r="AR15" s="37">
        <v>8.5000000000000006E-2</v>
      </c>
      <c r="AS15" s="36">
        <f t="shared" si="9"/>
        <v>3.8</v>
      </c>
      <c r="AT15" s="1"/>
      <c r="AU15" s="37">
        <v>0.04</v>
      </c>
      <c r="AV15" s="36">
        <f t="shared" si="3"/>
        <v>1.79</v>
      </c>
      <c r="AW15" s="36"/>
      <c r="AX15" s="37"/>
      <c r="AY15" s="36">
        <f t="shared" si="10"/>
        <v>0</v>
      </c>
      <c r="AZ15" s="36"/>
      <c r="BA15" s="37"/>
      <c r="BB15" s="36">
        <f t="shared" si="11"/>
        <v>0</v>
      </c>
      <c r="BC15" s="36">
        <f t="shared" si="12"/>
        <v>7.38</v>
      </c>
      <c r="BD15" s="36" t="str">
        <f t="shared" si="4"/>
        <v/>
      </c>
      <c r="BE15" s="38" t="str">
        <f t="shared" si="5"/>
        <v/>
      </c>
      <c r="BF15" s="10">
        <v>44.67</v>
      </c>
      <c r="BG15" s="10">
        <v>109.99</v>
      </c>
      <c r="BH15" s="38">
        <f t="shared" si="13"/>
        <v>0.59389999999999998</v>
      </c>
      <c r="BI15" s="10"/>
      <c r="BJ15" s="9">
        <v>1732</v>
      </c>
      <c r="BK15" s="36" t="str">
        <f t="shared" si="14"/>
        <v/>
      </c>
      <c r="BL15" s="36">
        <f t="shared" si="15"/>
        <v>77368.44</v>
      </c>
    </row>
    <row r="16" spans="1:65" ht="35.1" customHeight="1">
      <c r="A16" s="31">
        <v>15</v>
      </c>
      <c r="B16" s="1"/>
      <c r="C16" s="1"/>
      <c r="D16" s="1" t="s">
        <v>5</v>
      </c>
      <c r="E16" s="1"/>
      <c r="F16" s="1" t="s">
        <v>4</v>
      </c>
      <c r="G16" s="1" t="s">
        <v>66</v>
      </c>
      <c r="H16" s="1" t="s">
        <v>67</v>
      </c>
      <c r="I16" s="1" t="s">
        <v>68</v>
      </c>
      <c r="J16" s="1" t="s">
        <v>69</v>
      </c>
      <c r="K16" s="51" t="s">
        <v>70</v>
      </c>
      <c r="L16" s="1" t="s">
        <v>87</v>
      </c>
      <c r="M16" s="55" t="s">
        <v>85</v>
      </c>
      <c r="N16" s="1"/>
      <c r="O16" s="1"/>
      <c r="P16" s="1" t="s">
        <v>102</v>
      </c>
      <c r="Q16" s="1"/>
      <c r="R16" s="1" t="s">
        <v>60</v>
      </c>
      <c r="S16" s="32" t="e">
        <f>#REF!</f>
        <v>#REF!</v>
      </c>
      <c r="T16" s="33">
        <v>7.8</v>
      </c>
      <c r="U16" s="58">
        <v>24.72</v>
      </c>
      <c r="V16" s="59">
        <v>24.72</v>
      </c>
      <c r="W16" s="10"/>
      <c r="X16" s="1" t="s">
        <v>3</v>
      </c>
      <c r="Y16" s="45">
        <v>43</v>
      </c>
      <c r="Z16" s="45">
        <v>40</v>
      </c>
      <c r="AA16" s="45">
        <v>35</v>
      </c>
      <c r="AB16" s="33"/>
      <c r="AC16" s="34">
        <v>2</v>
      </c>
      <c r="AD16" s="49">
        <f t="shared" si="6"/>
        <v>0.06</v>
      </c>
      <c r="AE16" s="35">
        <f t="shared" si="7"/>
        <v>2167</v>
      </c>
      <c r="AF16" s="1">
        <v>3700</v>
      </c>
      <c r="AG16" s="36">
        <f t="shared" si="8"/>
        <v>1.71</v>
      </c>
      <c r="AH16" s="55" t="s">
        <v>72</v>
      </c>
      <c r="AI16" s="37">
        <v>0.314</v>
      </c>
      <c r="AJ16" s="36" t="str">
        <f>IF(ISERROR(#REF!*AI16),"",#REF!*AI16)</f>
        <v/>
      </c>
      <c r="AK16" s="36" t="str">
        <f>IF(ISERROR(#REF!+AG16+AJ16),"",#REF!+AG16+AJ16)</f>
        <v/>
      </c>
      <c r="AL16" s="37">
        <v>0.04</v>
      </c>
      <c r="AM16" s="36">
        <f t="shared" si="0"/>
        <v>1.79</v>
      </c>
      <c r="AN16" s="37"/>
      <c r="AO16" s="36">
        <f t="shared" si="1"/>
        <v>0</v>
      </c>
      <c r="AP16" s="37"/>
      <c r="AQ16" s="36">
        <f t="shared" si="2"/>
        <v>0</v>
      </c>
      <c r="AR16" s="37">
        <v>8.5000000000000006E-2</v>
      </c>
      <c r="AS16" s="36">
        <f t="shared" si="9"/>
        <v>3.8</v>
      </c>
      <c r="AT16" s="1"/>
      <c r="AU16" s="37">
        <v>0.04</v>
      </c>
      <c r="AV16" s="36">
        <f t="shared" si="3"/>
        <v>1.79</v>
      </c>
      <c r="AW16" s="36"/>
      <c r="AX16" s="37"/>
      <c r="AY16" s="36">
        <f t="shared" si="10"/>
        <v>0</v>
      </c>
      <c r="AZ16" s="36"/>
      <c r="BA16" s="37"/>
      <c r="BB16" s="36">
        <f t="shared" si="11"/>
        <v>0</v>
      </c>
      <c r="BC16" s="36">
        <f t="shared" si="12"/>
        <v>7.38</v>
      </c>
      <c r="BD16" s="36" t="str">
        <f t="shared" si="4"/>
        <v/>
      </c>
      <c r="BE16" s="38" t="str">
        <f t="shared" si="5"/>
        <v/>
      </c>
      <c r="BF16" s="10">
        <v>44.67</v>
      </c>
      <c r="BG16" s="10">
        <v>109.99</v>
      </c>
      <c r="BH16" s="38">
        <f t="shared" si="13"/>
        <v>0.59389999999999998</v>
      </c>
      <c r="BI16" s="10"/>
      <c r="BJ16" s="9">
        <v>1730</v>
      </c>
      <c r="BK16" s="36" t="str">
        <f t="shared" si="14"/>
        <v/>
      </c>
      <c r="BL16" s="36">
        <f t="shared" si="15"/>
        <v>77279.100000000006</v>
      </c>
    </row>
    <row r="17" spans="1:64" ht="35.1" customHeight="1">
      <c r="A17" s="31">
        <v>16</v>
      </c>
      <c r="B17" s="1"/>
      <c r="C17" s="1"/>
      <c r="D17" s="1" t="s">
        <v>5</v>
      </c>
      <c r="E17" s="1"/>
      <c r="F17" s="1" t="s">
        <v>4</v>
      </c>
      <c r="G17" s="1" t="s">
        <v>75</v>
      </c>
      <c r="H17" s="1" t="s">
        <v>76</v>
      </c>
      <c r="I17" s="1" t="s">
        <v>76</v>
      </c>
      <c r="J17" s="1" t="s">
        <v>77</v>
      </c>
      <c r="K17" s="51" t="s">
        <v>70</v>
      </c>
      <c r="L17" s="1" t="s">
        <v>88</v>
      </c>
      <c r="M17" s="55" t="s">
        <v>81</v>
      </c>
      <c r="N17" s="1"/>
      <c r="O17" s="1"/>
      <c r="P17" s="1" t="s">
        <v>103</v>
      </c>
      <c r="Q17" s="1"/>
      <c r="R17" s="1" t="s">
        <v>60</v>
      </c>
      <c r="S17" s="32" t="e">
        <f>#REF!</f>
        <v>#REF!</v>
      </c>
      <c r="T17" s="33">
        <v>7.8</v>
      </c>
      <c r="U17" s="58">
        <v>25.85</v>
      </c>
      <c r="V17" s="59">
        <v>25.85</v>
      </c>
      <c r="W17" s="10"/>
      <c r="X17" s="1" t="s">
        <v>3</v>
      </c>
      <c r="Y17" s="45">
        <v>48</v>
      </c>
      <c r="Z17" s="45">
        <v>40</v>
      </c>
      <c r="AA17" s="45">
        <v>35</v>
      </c>
      <c r="AB17" s="33"/>
      <c r="AC17" s="34">
        <v>2</v>
      </c>
      <c r="AD17" s="49">
        <f t="shared" si="6"/>
        <v>6.7000000000000004E-2</v>
      </c>
      <c r="AE17" s="35">
        <f t="shared" si="7"/>
        <v>1940</v>
      </c>
      <c r="AF17" s="1">
        <v>3700</v>
      </c>
      <c r="AG17" s="36">
        <f t="shared" si="8"/>
        <v>1.91</v>
      </c>
      <c r="AH17" s="55" t="s">
        <v>72</v>
      </c>
      <c r="AI17" s="37">
        <v>0.314</v>
      </c>
      <c r="AJ17" s="36" t="str">
        <f>IF(ISERROR(#REF!*AI17),"",#REF!*AI17)</f>
        <v/>
      </c>
      <c r="AK17" s="36" t="str">
        <f>IF(ISERROR(#REF!+AG17+AJ17),"",#REF!+AG17+AJ17)</f>
        <v/>
      </c>
      <c r="AL17" s="37">
        <v>0.04</v>
      </c>
      <c r="AM17" s="36">
        <f t="shared" si="0"/>
        <v>2</v>
      </c>
      <c r="AN17" s="37"/>
      <c r="AO17" s="36">
        <f t="shared" si="1"/>
        <v>0</v>
      </c>
      <c r="AP17" s="37"/>
      <c r="AQ17" s="36">
        <f t="shared" si="2"/>
        <v>0</v>
      </c>
      <c r="AR17" s="37">
        <v>8.5000000000000006E-2</v>
      </c>
      <c r="AS17" s="36">
        <f t="shared" si="9"/>
        <v>4.25</v>
      </c>
      <c r="AT17" s="1"/>
      <c r="AU17" s="37">
        <v>0.04</v>
      </c>
      <c r="AV17" s="36">
        <f t="shared" si="3"/>
        <v>2</v>
      </c>
      <c r="AW17" s="36"/>
      <c r="AX17" s="37"/>
      <c r="AY17" s="36">
        <f t="shared" si="10"/>
        <v>0</v>
      </c>
      <c r="AZ17" s="36"/>
      <c r="BA17" s="37"/>
      <c r="BB17" s="36">
        <f t="shared" si="11"/>
        <v>0</v>
      </c>
      <c r="BC17" s="36">
        <f t="shared" si="12"/>
        <v>8.25</v>
      </c>
      <c r="BD17" s="36" t="str">
        <f t="shared" si="4"/>
        <v/>
      </c>
      <c r="BE17" s="38" t="str">
        <f t="shared" si="5"/>
        <v/>
      </c>
      <c r="BF17" s="10">
        <v>50.03</v>
      </c>
      <c r="BG17" s="10">
        <v>129.99</v>
      </c>
      <c r="BH17" s="38">
        <f t="shared" si="13"/>
        <v>0.61509999999999998</v>
      </c>
      <c r="BI17" s="10"/>
      <c r="BJ17" s="9">
        <v>1904</v>
      </c>
      <c r="BK17" s="36" t="str">
        <f t="shared" si="14"/>
        <v/>
      </c>
      <c r="BL17" s="36">
        <f t="shared" si="15"/>
        <v>95257.12</v>
      </c>
    </row>
    <row r="18" spans="1:64" ht="35.1" customHeight="1">
      <c r="A18" s="31">
        <v>17</v>
      </c>
      <c r="B18" s="1"/>
      <c r="C18" s="1"/>
      <c r="D18" s="1" t="s">
        <v>5</v>
      </c>
      <c r="E18" s="1"/>
      <c r="F18" s="1" t="s">
        <v>4</v>
      </c>
      <c r="G18" s="1" t="s">
        <v>75</v>
      </c>
      <c r="H18" s="1" t="s">
        <v>76</v>
      </c>
      <c r="I18" s="1" t="s">
        <v>76</v>
      </c>
      <c r="J18" s="1" t="s">
        <v>78</v>
      </c>
      <c r="K18" s="51" t="s">
        <v>70</v>
      </c>
      <c r="L18" s="1" t="s">
        <v>88</v>
      </c>
      <c r="M18" s="55" t="s">
        <v>82</v>
      </c>
      <c r="N18" s="1"/>
      <c r="O18" s="1"/>
      <c r="P18" s="1" t="s">
        <v>104</v>
      </c>
      <c r="Q18" s="1"/>
      <c r="R18" s="1" t="s">
        <v>60</v>
      </c>
      <c r="S18" s="32" t="e">
        <f>#REF!</f>
        <v>#REF!</v>
      </c>
      <c r="T18" s="33">
        <v>7.8</v>
      </c>
      <c r="U18" s="58">
        <v>25.85</v>
      </c>
      <c r="V18" s="59">
        <v>25.85</v>
      </c>
      <c r="W18" s="10"/>
      <c r="X18" s="1" t="s">
        <v>3</v>
      </c>
      <c r="Y18" s="45">
        <v>48</v>
      </c>
      <c r="Z18" s="45">
        <v>40</v>
      </c>
      <c r="AA18" s="45">
        <v>35</v>
      </c>
      <c r="AB18" s="33"/>
      <c r="AC18" s="34">
        <v>2</v>
      </c>
      <c r="AD18" s="49">
        <f t="shared" si="6"/>
        <v>6.7000000000000004E-2</v>
      </c>
      <c r="AE18" s="35">
        <f t="shared" si="7"/>
        <v>1940</v>
      </c>
      <c r="AF18" s="1">
        <v>3700</v>
      </c>
      <c r="AG18" s="36">
        <f t="shared" si="8"/>
        <v>1.91</v>
      </c>
      <c r="AH18" s="55" t="s">
        <v>72</v>
      </c>
      <c r="AI18" s="37">
        <v>0.314</v>
      </c>
      <c r="AJ18" s="36" t="str">
        <f>IF(ISERROR(#REF!*AI18),"",#REF!*AI18)</f>
        <v/>
      </c>
      <c r="AK18" s="36" t="str">
        <f>IF(ISERROR(#REF!+AG18+AJ18),"",#REF!+AG18+AJ18)</f>
        <v/>
      </c>
      <c r="AL18" s="37">
        <v>0.04</v>
      </c>
      <c r="AM18" s="36">
        <f t="shared" si="0"/>
        <v>2</v>
      </c>
      <c r="AN18" s="37"/>
      <c r="AO18" s="36">
        <f t="shared" si="1"/>
        <v>0</v>
      </c>
      <c r="AP18" s="37"/>
      <c r="AQ18" s="36">
        <f t="shared" si="2"/>
        <v>0</v>
      </c>
      <c r="AR18" s="37">
        <v>8.5000000000000006E-2</v>
      </c>
      <c r="AS18" s="36">
        <f t="shared" si="9"/>
        <v>4.25</v>
      </c>
      <c r="AT18" s="1"/>
      <c r="AU18" s="37">
        <v>0.04</v>
      </c>
      <c r="AV18" s="36">
        <f t="shared" si="3"/>
        <v>2</v>
      </c>
      <c r="AW18" s="36"/>
      <c r="AX18" s="37"/>
      <c r="AY18" s="36">
        <f t="shared" si="10"/>
        <v>0</v>
      </c>
      <c r="AZ18" s="36"/>
      <c r="BA18" s="37"/>
      <c r="BB18" s="36">
        <f t="shared" si="11"/>
        <v>0</v>
      </c>
      <c r="BC18" s="36">
        <f t="shared" si="12"/>
        <v>8.25</v>
      </c>
      <c r="BD18" s="36" t="str">
        <f t="shared" si="4"/>
        <v/>
      </c>
      <c r="BE18" s="38" t="str">
        <f t="shared" si="5"/>
        <v/>
      </c>
      <c r="BF18" s="10">
        <v>50.03</v>
      </c>
      <c r="BG18" s="10">
        <v>129.99</v>
      </c>
      <c r="BH18" s="38">
        <f t="shared" si="13"/>
        <v>0.61509999999999998</v>
      </c>
      <c r="BI18" s="10"/>
      <c r="BJ18" s="9">
        <v>1880</v>
      </c>
      <c r="BK18" s="36" t="str">
        <f t="shared" si="14"/>
        <v/>
      </c>
      <c r="BL18" s="36">
        <f t="shared" si="15"/>
        <v>94056.4</v>
      </c>
    </row>
    <row r="19" spans="1:64" ht="35.1" customHeight="1">
      <c r="A19" s="31">
        <v>18</v>
      </c>
      <c r="B19" s="1"/>
      <c r="C19" s="1"/>
      <c r="D19" s="1" t="s">
        <v>5</v>
      </c>
      <c r="E19" s="1"/>
      <c r="F19" s="1" t="s">
        <v>4</v>
      </c>
      <c r="G19" s="1" t="s">
        <v>75</v>
      </c>
      <c r="H19" s="1" t="s">
        <v>76</v>
      </c>
      <c r="I19" s="1" t="s">
        <v>76</v>
      </c>
      <c r="J19" s="1" t="s">
        <v>79</v>
      </c>
      <c r="K19" s="51" t="s">
        <v>70</v>
      </c>
      <c r="L19" s="1" t="s">
        <v>88</v>
      </c>
      <c r="M19" s="55" t="s">
        <v>83</v>
      </c>
      <c r="N19" s="1"/>
      <c r="O19" s="1"/>
      <c r="P19" s="1" t="s">
        <v>105</v>
      </c>
      <c r="Q19" s="1"/>
      <c r="R19" s="1" t="s">
        <v>60</v>
      </c>
      <c r="S19" s="32" t="e">
        <f>#REF!</f>
        <v>#REF!</v>
      </c>
      <c r="T19" s="33">
        <v>7.8</v>
      </c>
      <c r="U19" s="58">
        <v>25.85</v>
      </c>
      <c r="V19" s="59">
        <v>25.85</v>
      </c>
      <c r="W19" s="10"/>
      <c r="X19" s="1" t="s">
        <v>3</v>
      </c>
      <c r="Y19" s="45">
        <v>48</v>
      </c>
      <c r="Z19" s="45">
        <v>40</v>
      </c>
      <c r="AA19" s="45">
        <v>35</v>
      </c>
      <c r="AB19" s="33"/>
      <c r="AC19" s="34">
        <v>2</v>
      </c>
      <c r="AD19" s="49">
        <f t="shared" si="6"/>
        <v>6.7000000000000004E-2</v>
      </c>
      <c r="AE19" s="35">
        <f t="shared" si="7"/>
        <v>1940</v>
      </c>
      <c r="AF19" s="1">
        <v>3700</v>
      </c>
      <c r="AG19" s="36">
        <f t="shared" si="8"/>
        <v>1.91</v>
      </c>
      <c r="AH19" s="55" t="s">
        <v>72</v>
      </c>
      <c r="AI19" s="37">
        <v>0.314</v>
      </c>
      <c r="AJ19" s="36" t="str">
        <f>IF(ISERROR(#REF!*AI19),"",#REF!*AI19)</f>
        <v/>
      </c>
      <c r="AK19" s="36" t="str">
        <f>IF(ISERROR(#REF!+AG19+AJ19),"",#REF!+AG19+AJ19)</f>
        <v/>
      </c>
      <c r="AL19" s="37">
        <v>0.04</v>
      </c>
      <c r="AM19" s="36">
        <f t="shared" si="0"/>
        <v>2</v>
      </c>
      <c r="AN19" s="37"/>
      <c r="AO19" s="36">
        <f t="shared" si="1"/>
        <v>0</v>
      </c>
      <c r="AP19" s="37"/>
      <c r="AQ19" s="36">
        <f t="shared" si="2"/>
        <v>0</v>
      </c>
      <c r="AR19" s="37">
        <v>8.5000000000000006E-2</v>
      </c>
      <c r="AS19" s="36">
        <f t="shared" si="9"/>
        <v>4.25</v>
      </c>
      <c r="AT19" s="1"/>
      <c r="AU19" s="37">
        <v>0.04</v>
      </c>
      <c r="AV19" s="36">
        <f t="shared" si="3"/>
        <v>2</v>
      </c>
      <c r="AW19" s="36"/>
      <c r="AX19" s="37"/>
      <c r="AY19" s="36">
        <f t="shared" si="10"/>
        <v>0</v>
      </c>
      <c r="AZ19" s="36"/>
      <c r="BA19" s="37"/>
      <c r="BB19" s="36">
        <f t="shared" si="11"/>
        <v>0</v>
      </c>
      <c r="BC19" s="36">
        <f t="shared" si="12"/>
        <v>8.25</v>
      </c>
      <c r="BD19" s="36" t="str">
        <f t="shared" si="4"/>
        <v/>
      </c>
      <c r="BE19" s="38" t="str">
        <f t="shared" si="5"/>
        <v/>
      </c>
      <c r="BF19" s="10">
        <v>50.03</v>
      </c>
      <c r="BG19" s="10">
        <v>129.99</v>
      </c>
      <c r="BH19" s="38">
        <f t="shared" si="13"/>
        <v>0.61509999999999998</v>
      </c>
      <c r="BI19" s="10"/>
      <c r="BJ19" s="9">
        <v>1466</v>
      </c>
      <c r="BK19" s="36" t="str">
        <f t="shared" si="14"/>
        <v/>
      </c>
      <c r="BL19" s="36">
        <f t="shared" si="15"/>
        <v>73343.98</v>
      </c>
    </row>
    <row r="20" spans="1:64" ht="35.1" customHeight="1">
      <c r="A20" s="31">
        <v>19</v>
      </c>
      <c r="B20" s="1"/>
      <c r="C20" s="1"/>
      <c r="D20" s="1" t="s">
        <v>5</v>
      </c>
      <c r="E20" s="1"/>
      <c r="F20" s="1" t="s">
        <v>4</v>
      </c>
      <c r="G20" s="1" t="s">
        <v>75</v>
      </c>
      <c r="H20" s="1" t="s">
        <v>76</v>
      </c>
      <c r="I20" s="1" t="s">
        <v>76</v>
      </c>
      <c r="J20" s="1" t="s">
        <v>80</v>
      </c>
      <c r="K20" s="51" t="s">
        <v>70</v>
      </c>
      <c r="L20" s="1" t="s">
        <v>88</v>
      </c>
      <c r="M20" s="55" t="s">
        <v>84</v>
      </c>
      <c r="N20" s="1"/>
      <c r="O20" s="1"/>
      <c r="P20" s="1" t="s">
        <v>106</v>
      </c>
      <c r="Q20" s="1"/>
      <c r="R20" s="1" t="s">
        <v>60</v>
      </c>
      <c r="S20" s="32" t="e">
        <f>#REF!</f>
        <v>#REF!</v>
      </c>
      <c r="T20" s="33">
        <v>7.8</v>
      </c>
      <c r="U20" s="58">
        <v>25.85</v>
      </c>
      <c r="V20" s="59">
        <v>25.85</v>
      </c>
      <c r="W20" s="10"/>
      <c r="X20" s="1" t="s">
        <v>3</v>
      </c>
      <c r="Y20" s="45">
        <v>48</v>
      </c>
      <c r="Z20" s="45">
        <v>40</v>
      </c>
      <c r="AA20" s="45">
        <v>35</v>
      </c>
      <c r="AB20" s="33"/>
      <c r="AC20" s="34">
        <v>2</v>
      </c>
      <c r="AD20" s="49">
        <f t="shared" si="6"/>
        <v>6.7000000000000004E-2</v>
      </c>
      <c r="AE20" s="35">
        <f t="shared" si="7"/>
        <v>1940</v>
      </c>
      <c r="AF20" s="1">
        <v>3700</v>
      </c>
      <c r="AG20" s="36">
        <f t="shared" si="8"/>
        <v>1.91</v>
      </c>
      <c r="AH20" s="55" t="s">
        <v>72</v>
      </c>
      <c r="AI20" s="37">
        <v>0.314</v>
      </c>
      <c r="AJ20" s="36" t="str">
        <f>IF(ISERROR(#REF!*AI20),"",#REF!*AI20)</f>
        <v/>
      </c>
      <c r="AK20" s="36" t="str">
        <f>IF(ISERROR(#REF!+AG20+AJ20),"",#REF!+AG20+AJ20)</f>
        <v/>
      </c>
      <c r="AL20" s="37">
        <v>0.04</v>
      </c>
      <c r="AM20" s="36">
        <f t="shared" si="0"/>
        <v>2</v>
      </c>
      <c r="AN20" s="37"/>
      <c r="AO20" s="36">
        <f t="shared" si="1"/>
        <v>0</v>
      </c>
      <c r="AP20" s="37"/>
      <c r="AQ20" s="36">
        <f t="shared" si="2"/>
        <v>0</v>
      </c>
      <c r="AR20" s="37">
        <v>8.5000000000000006E-2</v>
      </c>
      <c r="AS20" s="36">
        <f t="shared" si="9"/>
        <v>4.25</v>
      </c>
      <c r="AT20" s="1"/>
      <c r="AU20" s="37">
        <v>0.04</v>
      </c>
      <c r="AV20" s="36">
        <f t="shared" si="3"/>
        <v>2</v>
      </c>
      <c r="AW20" s="36"/>
      <c r="AX20" s="37"/>
      <c r="AY20" s="36">
        <f t="shared" si="10"/>
        <v>0</v>
      </c>
      <c r="AZ20" s="36"/>
      <c r="BA20" s="37"/>
      <c r="BB20" s="36">
        <f t="shared" si="11"/>
        <v>0</v>
      </c>
      <c r="BC20" s="36">
        <f t="shared" si="12"/>
        <v>8.25</v>
      </c>
      <c r="BD20" s="36" t="str">
        <f t="shared" si="4"/>
        <v/>
      </c>
      <c r="BE20" s="38" t="str">
        <f t="shared" si="5"/>
        <v/>
      </c>
      <c r="BF20" s="10">
        <v>50.03</v>
      </c>
      <c r="BG20" s="10">
        <v>129.99</v>
      </c>
      <c r="BH20" s="38">
        <f t="shared" si="13"/>
        <v>0.61509999999999998</v>
      </c>
      <c r="BI20" s="10"/>
      <c r="BJ20" s="9">
        <v>1498</v>
      </c>
      <c r="BK20" s="36" t="str">
        <f t="shared" si="14"/>
        <v/>
      </c>
      <c r="BL20" s="36">
        <f t="shared" si="15"/>
        <v>74944.94</v>
      </c>
    </row>
    <row r="21" spans="1:64" ht="35.1" customHeight="1">
      <c r="A21" s="31">
        <v>20</v>
      </c>
      <c r="B21" s="1"/>
      <c r="C21" s="1"/>
      <c r="D21" s="1" t="s">
        <v>5</v>
      </c>
      <c r="E21" s="1"/>
      <c r="F21" s="1" t="s">
        <v>4</v>
      </c>
      <c r="G21" s="1" t="s">
        <v>66</v>
      </c>
      <c r="H21" s="1" t="s">
        <v>67</v>
      </c>
      <c r="I21" s="1" t="s">
        <v>68</v>
      </c>
      <c r="J21" s="1" t="s">
        <v>69</v>
      </c>
      <c r="K21" s="51" t="s">
        <v>70</v>
      </c>
      <c r="L21" s="1" t="s">
        <v>88</v>
      </c>
      <c r="M21" s="55" t="s">
        <v>85</v>
      </c>
      <c r="N21" s="1"/>
      <c r="O21" s="1"/>
      <c r="P21" s="1" t="s">
        <v>107</v>
      </c>
      <c r="Q21" s="1"/>
      <c r="R21" s="1" t="s">
        <v>60</v>
      </c>
      <c r="S21" s="32" t="e">
        <f>#REF!</f>
        <v>#REF!</v>
      </c>
      <c r="T21" s="33">
        <v>7.8</v>
      </c>
      <c r="U21" s="58">
        <v>25.85</v>
      </c>
      <c r="V21" s="59">
        <v>25.85</v>
      </c>
      <c r="W21" s="10"/>
      <c r="X21" s="1" t="s">
        <v>3</v>
      </c>
      <c r="Y21" s="45">
        <v>48</v>
      </c>
      <c r="Z21" s="45">
        <v>40</v>
      </c>
      <c r="AA21" s="45">
        <v>35</v>
      </c>
      <c r="AB21" s="33"/>
      <c r="AC21" s="34">
        <v>2</v>
      </c>
      <c r="AD21" s="49">
        <f t="shared" si="6"/>
        <v>6.7000000000000004E-2</v>
      </c>
      <c r="AE21" s="35">
        <f t="shared" si="7"/>
        <v>1940</v>
      </c>
      <c r="AF21" s="1">
        <v>3700</v>
      </c>
      <c r="AG21" s="36">
        <f t="shared" si="8"/>
        <v>1.91</v>
      </c>
      <c r="AH21" s="55" t="s">
        <v>72</v>
      </c>
      <c r="AI21" s="37">
        <v>0.314</v>
      </c>
      <c r="AJ21" s="36" t="str">
        <f>IF(ISERROR(#REF!*AI21),"",#REF!*AI21)</f>
        <v/>
      </c>
      <c r="AK21" s="36" t="str">
        <f>IF(ISERROR(#REF!+AG21+AJ21),"",#REF!+AG21+AJ21)</f>
        <v/>
      </c>
      <c r="AL21" s="37">
        <v>0.04</v>
      </c>
      <c r="AM21" s="36">
        <f t="shared" si="0"/>
        <v>2</v>
      </c>
      <c r="AN21" s="37"/>
      <c r="AO21" s="36">
        <f t="shared" si="1"/>
        <v>0</v>
      </c>
      <c r="AP21" s="37"/>
      <c r="AQ21" s="36">
        <f t="shared" si="2"/>
        <v>0</v>
      </c>
      <c r="AR21" s="37">
        <v>8.5000000000000006E-2</v>
      </c>
      <c r="AS21" s="36">
        <f t="shared" si="9"/>
        <v>4.25</v>
      </c>
      <c r="AT21" s="1"/>
      <c r="AU21" s="37">
        <v>0.04</v>
      </c>
      <c r="AV21" s="36">
        <f t="shared" si="3"/>
        <v>2</v>
      </c>
      <c r="AW21" s="36"/>
      <c r="AX21" s="37"/>
      <c r="AY21" s="36">
        <f t="shared" si="10"/>
        <v>0</v>
      </c>
      <c r="AZ21" s="36"/>
      <c r="BA21" s="37"/>
      <c r="BB21" s="36">
        <f t="shared" si="11"/>
        <v>0</v>
      </c>
      <c r="BC21" s="36">
        <f t="shared" si="12"/>
        <v>8.25</v>
      </c>
      <c r="BD21" s="36" t="str">
        <f t="shared" si="4"/>
        <v/>
      </c>
      <c r="BE21" s="38" t="str">
        <f t="shared" si="5"/>
        <v/>
      </c>
      <c r="BF21" s="10">
        <v>50.03</v>
      </c>
      <c r="BG21" s="10">
        <v>129.99</v>
      </c>
      <c r="BH21" s="38">
        <f t="shared" si="13"/>
        <v>0.61509999999999998</v>
      </c>
      <c r="BI21" s="10"/>
      <c r="BJ21" s="9">
        <v>1498</v>
      </c>
      <c r="BK21" s="36" t="str">
        <f t="shared" si="14"/>
        <v/>
      </c>
      <c r="BL21" s="36">
        <f t="shared" si="15"/>
        <v>74944.94</v>
      </c>
    </row>
    <row r="22" spans="1:64">
      <c r="U22" s="60"/>
      <c r="V22" s="60"/>
      <c r="AZ22" s="8"/>
      <c r="BC22" s="6"/>
      <c r="BD22" s="8"/>
      <c r="BE22" s="7"/>
    </row>
  </sheetData>
  <sheetProtection insertRows="0" deleteRows="0" sort="0"/>
  <protectedRanges>
    <protectedRange sqref="AX22:BA22 BC22:BE22 AR22:AT22 AR1:AS1 AW1 AZ1 A2:J21 P23:BB262 N2:N3 L22:N262 M4:N6 W7:AB11 M9:M11 M14:M16 N7:N21 A22:J262 M19:M21 L2:L21 P4:Q11 T22:V22 T2:V21 AR2:BE21 AI2:AQ21 R2:S6 AC7:AG21 P12:S21 W12:AB21 P22:S22 W22:AQ22 W2:AG6 R7:S11 BG2:BH21 BJ2:BJ21" name="Range1"/>
    <protectedRange sqref="K2:K267" name="Range1_1"/>
    <protectedRange sqref="BI2:BI262" name="Range1_2"/>
    <protectedRange sqref="O2:O262" name="Range1_2_1"/>
    <protectedRange sqref="P2:P3" name="Range1_3_1"/>
    <protectedRange sqref="Q2:Q3" name="Range1_3_2"/>
    <protectedRange sqref="AH2:AH21" name="Range1_3"/>
    <protectedRange sqref="M2:M3 M7:M8 M12:M13 M17:M18" name="Range1_4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D2:D21</xm:sqref>
        </x14:dataValidation>
        <x14:dataValidation type="list" allowBlank="1" showInputMessage="1" showErrorMessage="1">
          <x14:formula1>
            <xm:f>#REF!</xm:f>
          </x14:formula1>
          <xm:sqref>X2:X21</xm:sqref>
        </x14:dataValidation>
        <x14:dataValidation type="list" allowBlank="1" showInputMessage="1" showErrorMessage="1">
          <x14:formula1>
            <xm:f>#REF!</xm:f>
          </x14:formula1>
          <xm:sqref>R2:R21</xm:sqref>
        </x14:dataValidation>
        <x14:dataValidation type="list" allowBlank="1" showInputMessage="1" showErrorMessage="1">
          <x14:formula1>
            <xm:f>#REF!</xm:f>
          </x14:formula1>
          <xm:sqref>E2:E21</xm:sqref>
        </x14:dataValidation>
        <x14:dataValidation type="list" allowBlank="1" showInputMessage="1" showErrorMessage="1">
          <x14:formula1>
            <xm:f>#REF!</xm:f>
          </x14:formula1>
          <xm:sqref>F2:F21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2026-03-17T02:51:34Z</dcterms:modified>
</cp:coreProperties>
</file>