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8" l="1"/>
  <c r="AW3" i="8"/>
  <c r="AT3" i="8"/>
  <c r="AP3" i="8"/>
  <c r="AN3" i="8"/>
  <c r="AL3" i="8"/>
  <c r="AQ2" i="8"/>
  <c r="AW2" i="8"/>
  <c r="AT2" i="8"/>
  <c r="AP2" i="8"/>
  <c r="AN2" i="8"/>
  <c r="AL2" i="8"/>
  <c r="AC3" i="8"/>
  <c r="AD3" i="8" s="1"/>
  <c r="AF3" i="8" s="1"/>
  <c r="AI3" i="8"/>
  <c r="AC2" i="8"/>
  <c r="AD2" i="8" s="1"/>
  <c r="AF2" i="8" s="1"/>
  <c r="AI2" i="8"/>
  <c r="BD3" i="8" l="1"/>
  <c r="AJ3" i="8"/>
  <c r="AJ2" i="8"/>
  <c r="BD2" i="8"/>
  <c r="AX2" i="8"/>
  <c r="AX3" i="8"/>
  <c r="AY3" i="8" s="1"/>
  <c r="AZ3" i="8" s="1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<sst xmlns="http://schemas.openxmlformats.org/spreadsheetml/2006/main" count="79" uniqueCount="69">
  <si>
    <t>Brand</t>
  </si>
  <si>
    <t>Package Type</t>
  </si>
  <si>
    <t>Licensor</t>
  </si>
  <si>
    <t>Rolled</t>
  </si>
  <si>
    <t>THROW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</si>
  <si>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</si>
  <si>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</si>
  <si>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</si>
  <si>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</si>
  <si>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</si>
  <si>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</si>
  <si>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</si>
  <si>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</si>
  <si>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</si>
  <si>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</si>
  <si>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</si>
  <si>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</si>
  <si>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</si>
  <si>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</si>
  <si>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</si>
  <si>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</si>
  <si>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</si>
  <si>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</si>
  <si>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</si>
  <si>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</si>
  <si>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</si>
  <si>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</si>
  <si>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</si>
  <si>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</si>
  <si>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</si>
  <si>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</si>
  <si>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</si>
  <si>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</si>
  <si>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</si>
  <si>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</si>
  <si>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</si>
  <si>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</si>
  <si>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</si>
  <si>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</si>
  <si>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</si>
  <si>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</si>
  <si>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</si>
  <si>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</si>
  <si>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</si>
  <si>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</si>
  <si>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</si>
  <si>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</si>
  <si>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</si>
  <si>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</si>
  <si>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</si>
  <si>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</si>
  <si>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</si>
  <si>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</si>
  <si>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</si>
  <si>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</si>
  <si>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</si>
  <si>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</si>
  <si>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JLA FOB CA/GA Price Quote (Value)</t>
  </si>
  <si>
    <t>Material-Short</t>
  </si>
  <si>
    <t>Customer Specific Attributes</t>
  </si>
  <si>
    <t>Duke</t>
  </si>
  <si>
    <t>Duke Faux Fur Throw</t>
  </si>
  <si>
    <t>Faux Fur throw</t>
  </si>
  <si>
    <t>260gsm solid brushed Serengeti Fur to 180gsm solid plush, knife edge, 1pc per carton</t>
  </si>
  <si>
    <t>100% Polyester Knit Throw</t>
  </si>
  <si>
    <t>50x60''</t>
  </si>
  <si>
    <t>6301.40.0020</t>
  </si>
  <si>
    <t>CHARCOAL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</si>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</sst>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u/>
      <sz val="11"/>
      <color rgb="FF0000FF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2" borderId="1" xfId="0" applyNumberFormat="1" applyFill="1" applyBorder="1" applyAlignment="1">
      <alignment wrapText="1"/>
    </xf>
  </cellXfs>
  <cellStyles count="8">
    <cellStyle name="Currency 2" xfId="5"/>
    <cellStyle name="HyperLink" xfId="7"/>
    <cellStyle name="Normal 2" xfId="4"/>
    <cellStyle name="Normal 2 18 2" xfId="1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"/>
  <sheetViews>
    <sheetView tabSelected="1" topLeftCell="AF1" workbookViewId="0">
      <selection activeCell="BA2" sqref="BA2:BC3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9" width="11.140625" style="3" customWidth="1"/>
    <col min="10" max="10" width="23" style="3" customWidth="1"/>
    <col min="11" max="11" width="10.85546875" style="45" customWidth="1"/>
    <col min="12" max="12" width="13.140625" style="3" customWidth="1"/>
    <col min="13" max="13" width="10.42578125" style="3" customWidth="1"/>
    <col min="14" max="14" width="12.85546875" style="3" customWidth="1"/>
    <col min="15" max="15" width="21.42578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39" customWidth="1"/>
    <col min="25" max="25" width="13.140625" style="39" customWidth="1"/>
    <col min="26" max="26" width="11.140625" style="39" customWidth="1"/>
    <col min="27" max="27" width="12.85546875" style="5" customWidth="1"/>
    <col min="28" max="28" width="9.42578125" style="7" customWidth="1"/>
    <col min="29" max="29" width="13" style="42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 x14ac:dyDescent="0.25">
      <c r="A1" s="9" t="s">
        <v>6</v>
      </c>
      <c r="B1" s="9" t="s">
        <v>7</v>
      </c>
      <c r="C1" s="37" t="s">
        <v>8</v>
      </c>
      <c r="D1" s="38" t="s">
        <v>0</v>
      </c>
      <c r="E1" s="38" t="s">
        <v>2</v>
      </c>
      <c r="F1" s="11" t="s">
        <v>54</v>
      </c>
      <c r="G1" s="37" t="s">
        <v>9</v>
      </c>
      <c r="H1" s="10" t="s">
        <v>10</v>
      </c>
      <c r="I1" s="36" t="s">
        <v>55</v>
      </c>
      <c r="J1" s="10" t="s">
        <v>11</v>
      </c>
      <c r="K1" s="36" t="s">
        <v>58</v>
      </c>
      <c r="L1" s="10" t="s">
        <v>12</v>
      </c>
      <c r="M1" s="10" t="s">
        <v>13</v>
      </c>
      <c r="N1" s="37" t="s">
        <v>14</v>
      </c>
      <c r="O1" s="37" t="s">
        <v>15</v>
      </c>
      <c r="P1" s="37" t="s">
        <v>59</v>
      </c>
      <c r="Q1" s="36" t="s">
        <v>56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0" t="s">
        <v>21</v>
      </c>
      <c r="Y1" s="40" t="s">
        <v>22</v>
      </c>
      <c r="Z1" s="40" t="s">
        <v>23</v>
      </c>
      <c r="AA1" s="18" t="s">
        <v>24</v>
      </c>
      <c r="AB1" s="19" t="s">
        <v>25</v>
      </c>
      <c r="AC1" s="43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57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60" x14ac:dyDescent="0.25">
      <c r="A2" s="27">
        <v>1</v>
      </c>
      <c r="B2" s="1"/>
      <c r="C2" s="1"/>
      <c r="D2" s="1" t="s">
        <v>5</v>
      </c>
      <c r="E2" s="1"/>
      <c r="F2" s="1" t="s">
        <v>4</v>
      </c>
      <c r="G2" s="1" t="s">
        <v>60</v>
      </c>
      <c r="H2" s="1" t="s">
        <v>61</v>
      </c>
      <c r="I2" s="1" t="s">
        <v>62</v>
      </c>
      <c r="J2" s="1" t="s">
        <v>63</v>
      </c>
      <c r="K2" s="46" t="s">
        <v>64</v>
      </c>
      <c r="L2" s="1" t="s">
        <v>65</v>
      </c>
      <c r="M2" t="s">
        <v>67</v>
      </c>
      <c r="N2" s="47"/>
      <c r="O2" s="47"/>
      <c r="P2" s="1"/>
      <c r="Q2" s="1"/>
      <c r="R2" s="4">
        <v>30.5</v>
      </c>
      <c r="S2" s="5">
        <v>7.8</v>
      </c>
      <c r="T2" s="6">
        <v>3.91</v>
      </c>
      <c r="U2" s="6">
        <v>3.91</v>
      </c>
      <c r="V2" s="29"/>
      <c r="W2" s="1" t="s">
        <v>3</v>
      </c>
      <c r="X2" s="41">
        <v>28</v>
      </c>
      <c r="Y2" s="41">
        <v>13</v>
      </c>
      <c r="Z2" s="41">
        <v>13</v>
      </c>
      <c r="AA2" s="28"/>
      <c r="AB2" s="30">
        <v>1</v>
      </c>
      <c r="AC2" s="44">
        <f t="shared" ref="AC2:AC3" si="0">IF(X2="","",X2*Y2*Z2/1000000)</f>
        <v>5.0000000000000001E-3</v>
      </c>
      <c r="AD2" s="31">
        <f t="shared" ref="AD2:AD3" si="1">IF(AB2="","",65/AC2*AB2)</f>
        <v>13000</v>
      </c>
      <c r="AE2" s="1">
        <v>3800</v>
      </c>
      <c r="AF2" s="32">
        <f t="shared" ref="AF2:AF3" si="2">IF(ISERROR(AE2/AD2),"",AE2/AD2)</f>
        <v>0.28999999999999998</v>
      </c>
      <c r="AG2" s="1" t="s">
        <v>66</v>
      </c>
      <c r="AH2" s="33">
        <v>0.185</v>
      </c>
      <c r="AI2" s="32" t="str">
        <f>IF(ISERROR(#REF!*AH2),"",#REF!*AH2)</f>
        <v/>
      </c>
      <c r="AJ2" s="32" t="str">
        <f>IF(ISERROR(#REF!+AF2+AI2),"",#REF!+AF2+AI2)</f>
        <v/>
      </c>
      <c r="AK2" s="33">
        <v>0.05</v>
      </c>
      <c r="AL2" s="32">
        <f t="shared" ref="AL2:AL3" si="3">IF(ISERROR(BA2*AK2),"",BA2*AK2)</f>
        <v>0.79</v>
      </c>
      <c r="AM2" s="33">
        <v>0.08</v>
      </c>
      <c r="AN2" s="32">
        <f t="shared" ref="AN2:AN3" si="4">IF(ISERROR(BA2*AM2),"",BA2*AM2)</f>
        <v>1.27</v>
      </c>
      <c r="AO2" s="33">
        <v>0.1</v>
      </c>
      <c r="AP2" s="32">
        <f t="shared" ref="AP2:AP3" si="5">IF(ISERROR(BA2*AO2),"",BA2*AO2)</f>
        <v>1.58</v>
      </c>
      <c r="AQ2" s="32">
        <f t="shared" ref="AQ2:AQ3" si="6">IF((BB2-BA2)&lt;2.5,2.5-(BB2-BA2),0)</f>
        <v>1.71</v>
      </c>
      <c r="AR2" s="1"/>
      <c r="AS2" s="33"/>
      <c r="AT2" s="32">
        <f t="shared" ref="AT2:AT3" si="7">IF(ISERROR(BA2*AS2),"",BA2*AS2)</f>
        <v>0</v>
      </c>
      <c r="AU2" s="1"/>
      <c r="AV2" s="33"/>
      <c r="AW2" s="32">
        <f t="shared" ref="AW2:AW3" si="8">IF(ISERROR(BA2*AV2),"",BA2*AV2)</f>
        <v>0</v>
      </c>
      <c r="AX2" s="32">
        <f t="shared" ref="AX2:AX3" si="9">IF(ISERROR(AL2+AN2+AP2+AQ2+AT2+AW2),"",AL2+AN2+AP2+AQ2+AT2+AW2)</f>
        <v>5.35</v>
      </c>
      <c r="AY2" s="32" t="str">
        <f t="shared" ref="AY2:AY3" si="10">IF(ISERROR(AJ2+AX2),"",AJ2+AX2)</f>
        <v/>
      </c>
      <c r="AZ2" s="34" t="str">
        <f t="shared" ref="AZ2:AZ3" si="11">IF(ISERROR((BA2-AY2)/BA2),"",(BA2-AY2)/BA2)</f>
        <v/>
      </c>
      <c r="BA2" s="48">
        <v>15.83</v>
      </c>
      <c r="BB2" s="49">
        <v>16.62</v>
      </c>
      <c r="BC2" s="48">
        <v>34.99</v>
      </c>
      <c r="BD2" s="34">
        <f t="shared" ref="BD2:BD3" si="12">IF(ISERROR((BC2-BB2)/BC2),"",(BC2-BB2)/BC2)</f>
        <v>0.52500000000000002</v>
      </c>
      <c r="BE2" s="35"/>
    </row>
    <row r="3" spans="1:57" ht="60" x14ac:dyDescent="0.25">
      <c r="A3" s="27">
        <v>2</v>
      </c>
      <c r="B3" s="1"/>
      <c r="C3" s="1"/>
      <c r="D3" s="1" t="s">
        <v>5</v>
      </c>
      <c r="E3" s="1"/>
      <c r="F3" s="1" t="s">
        <v>4</v>
      </c>
      <c r="G3" s="1" t="s">
        <v>60</v>
      </c>
      <c r="H3" s="1" t="s">
        <v>61</v>
      </c>
      <c r="I3" s="1" t="s">
        <v>62</v>
      </c>
      <c r="J3" s="1" t="s">
        <v>63</v>
      </c>
      <c r="K3" s="46" t="s">
        <v>64</v>
      </c>
      <c r="L3" s="1" t="s">
        <v>65</v>
      </c>
      <c r="M3" s="1" t="s">
        <v>68</v>
      </c>
      <c r="N3" s="47"/>
      <c r="O3" s="47"/>
      <c r="P3" s="1"/>
      <c r="Q3" s="1"/>
      <c r="R3" s="4">
        <v>30.5</v>
      </c>
      <c r="S3" s="5">
        <v>7.8</v>
      </c>
      <c r="T3" s="6">
        <v>3.91</v>
      </c>
      <c r="U3" s="6">
        <v>3.91</v>
      </c>
      <c r="V3" s="29"/>
      <c r="W3" s="1" t="s">
        <v>3</v>
      </c>
      <c r="X3" s="41">
        <v>28</v>
      </c>
      <c r="Y3" s="41">
        <v>13</v>
      </c>
      <c r="Z3" s="41">
        <v>13</v>
      </c>
      <c r="AA3" s="28"/>
      <c r="AB3" s="30">
        <v>1</v>
      </c>
      <c r="AC3" s="44">
        <f t="shared" si="0"/>
        <v>5.0000000000000001E-3</v>
      </c>
      <c r="AD3" s="31">
        <f t="shared" si="1"/>
        <v>13000</v>
      </c>
      <c r="AE3" s="1">
        <v>3800</v>
      </c>
      <c r="AF3" s="32">
        <f t="shared" si="2"/>
        <v>0.28999999999999998</v>
      </c>
      <c r="AG3" s="1" t="s">
        <v>66</v>
      </c>
      <c r="AH3" s="33">
        <v>0.185</v>
      </c>
      <c r="AI3" s="32" t="str">
        <f>IF(ISERROR(#REF!*AH3),"",#REF!*AH3)</f>
        <v/>
      </c>
      <c r="AJ3" s="32" t="str">
        <f>IF(ISERROR(#REF!+AF3+AI3),"",#REF!+AF3+AI3)</f>
        <v/>
      </c>
      <c r="AK3" s="33">
        <v>0.05</v>
      </c>
      <c r="AL3" s="32">
        <f t="shared" si="3"/>
        <v>0.79</v>
      </c>
      <c r="AM3" s="33">
        <v>0.08</v>
      </c>
      <c r="AN3" s="32">
        <f t="shared" si="4"/>
        <v>1.27</v>
      </c>
      <c r="AO3" s="33">
        <v>0.1</v>
      </c>
      <c r="AP3" s="32">
        <f t="shared" si="5"/>
        <v>1.58</v>
      </c>
      <c r="AQ3" s="32">
        <f t="shared" si="6"/>
        <v>1.71</v>
      </c>
      <c r="AR3" s="1"/>
      <c r="AS3" s="33"/>
      <c r="AT3" s="32">
        <f t="shared" si="7"/>
        <v>0</v>
      </c>
      <c r="AU3" s="1"/>
      <c r="AV3" s="33"/>
      <c r="AW3" s="32">
        <f t="shared" si="8"/>
        <v>0</v>
      </c>
      <c r="AX3" s="32">
        <f t="shared" si="9"/>
        <v>5.35</v>
      </c>
      <c r="AY3" s="32" t="str">
        <f t="shared" si="10"/>
        <v/>
      </c>
      <c r="AZ3" s="34" t="str">
        <f t="shared" si="11"/>
        <v/>
      </c>
      <c r="BA3" s="48">
        <v>15.83</v>
      </c>
      <c r="BB3" s="49">
        <v>16.62</v>
      </c>
      <c r="BC3" s="48">
        <v>34.99</v>
      </c>
      <c r="BD3" s="34">
        <f t="shared" si="12"/>
        <v>0.52500000000000002</v>
      </c>
      <c r="BE3" s="35"/>
    </row>
  </sheetData>
  <sheetProtection insertRows="0" deleteRows="0" sort="0"/>
  <protectedRanges>
    <protectedRange sqref="BA1 A2:J244 L4:BB4 L5:Q244 V5:BB244 R5:U6 R9:U244 L2:BE3" name="Range1"/>
    <protectedRange sqref="K2:K249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W2:W3</xm:sqref>
        </x14:dataValidation>
        <x14:dataValidation type="list" allowBlank="1" showInputMessage="1" showErrorMessage="1">
          <x14:formula1>
            <xm:f>#REF!</xm:f>
          </x14:formula1>
          <xm:sqref>Q2:Q3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P2:P3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2026-03-25T06:38:21Z</dcterms:modified>
</cp:coreProperties>
</file>