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5" i="1" l="1"/>
  <c r="AQ5" i="1"/>
  <c r="AO5" i="1"/>
  <c r="AJ5" i="1"/>
  <c r="S5" i="1"/>
  <c r="AT4" i="1"/>
  <c r="AQ4" i="1"/>
  <c r="AO4" i="1"/>
  <c r="AJ4" i="1"/>
  <c r="AL4" i="1" s="1"/>
  <c r="AM4" i="1" s="1"/>
  <c r="AT3" i="1"/>
  <c r="AQ3" i="1"/>
  <c r="AO3" i="1"/>
  <c r="AJ3" i="1"/>
  <c r="AL3" i="1" s="1"/>
  <c r="AM3" i="1" s="1"/>
  <c r="AT2" i="1"/>
  <c r="AQ2" i="1"/>
  <c r="AO2" i="1"/>
  <c r="AJ2" i="1"/>
  <c r="AL2" i="1" s="1"/>
  <c r="AM2" i="1" s="1"/>
  <c r="AU4" i="1" l="1"/>
  <c r="AV4" i="1" s="1"/>
  <c r="AW4" i="1" s="1"/>
  <c r="AL5" i="1"/>
  <c r="AM5" i="1" s="1"/>
  <c r="AU2" i="1"/>
  <c r="AV2" i="1" s="1"/>
  <c r="AW2" i="1" s="1"/>
  <c r="AU3" i="1"/>
  <c r="AV3" i="1" s="1"/>
  <c r="AW3" i="1" s="1"/>
  <c r="AU5" i="1"/>
  <c r="AV5" i="1" l="1"/>
  <c r="AW5" i="1" s="1"/>
</calcChain>
</file>

<file path=xl/comments1.xml><?xml version="1.0" encoding="utf-8"?>
<comments xmlns="http://schemas.openxmlformats.org/spreadsheetml/2006/main">
  <authors>
    <author>Unknown Author</author>
  </authors>
  <commentList>
    <comment ref="AD1" authorId="0" shapeId="0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L1" authorId="0" shapeId="0">
      <text>
        <r>
          <rPr>
            <sz val="10"/>
            <rFont val="Arial"/>
            <family val="2"/>
          </rPr>
          <t>[FOB Cost $ (Value)]*[Duty Rate]</t>
        </r>
      </text>
    </comment>
    <comment ref="AM1" authorId="0" shapeId="0">
      <text>
        <r>
          <rPr>
            <sz val="10"/>
            <rFont val="Arial"/>
            <family val="2"/>
          </rPr>
          <t>[FOB Cost $ (Value)]+[Ocean Freight per Item $]+[Duty per Item $]</t>
        </r>
      </text>
    </comment>
    <comment ref="AO1" authorId="0" shapeId="0">
      <text>
        <r>
          <rPr>
            <sz val="10"/>
            <rFont val="Arial"/>
            <family val="2"/>
          </rPr>
          <t>[JLA Domestic Price]*[DA %]</t>
        </r>
      </text>
    </comment>
    <comment ref="AQ1" authorId="0" shapeId="0">
      <text>
        <r>
          <rPr>
            <sz val="10"/>
            <rFont val="Arial"/>
            <family val="2"/>
          </rPr>
          <t>[JLA Domestic Price]*[Royalty %]</t>
        </r>
      </text>
    </comment>
    <comment ref="AT1" authorId="0" shapeId="0">
      <text>
        <r>
          <rPr>
            <sz val="10"/>
            <rFont val="Arial"/>
            <family val="2"/>
          </rPr>
          <t>[JLA Domestic Price]*[Warehouse Charge %]</t>
        </r>
      </text>
    </comment>
    <comment ref="AU1" authorId="0" shapeId="0">
      <text>
        <r>
          <rPr>
            <sz val="10"/>
            <rFont val="Arial"/>
            <family val="2"/>
          </rPr>
          <t>[DA $]+[Royalty $]+[Other Load $]</t>
        </r>
      </text>
    </comment>
    <comment ref="AV1" authorId="0" shapeId="0">
      <text>
        <r>
          <rPr>
            <sz val="10"/>
            <rFont val="Arial"/>
            <family val="2"/>
          </rPr>
          <t>[LDP Cost $]+[Total Load $]</t>
        </r>
      </text>
    </comment>
    <comment ref="AW1" authorId="0" shapeId="0">
      <text>
        <r>
          <rPr>
            <sz val="10"/>
            <rFont val="Arial"/>
            <family val="2"/>
          </rPr>
          <t>([JLA POE Price]-[LDP Cost with Load $])/[JLA POE Price]</t>
        </r>
      </text>
    </comment>
    <comment ref="BC1" authorId="0" shapeId="0">
      <text>
        <r>
          <rPr>
            <sz val="10"/>
            <rFont val="Arial"/>
            <family val="2"/>
          </rPr>
          <t>([Suggested Reatil Price]-[JLA Domestic Price])/[Suggested Reatil Price]</t>
        </r>
      </text>
    </comment>
    <comment ref="BF1" authorId="0" shapeId="0">
      <text>
        <r>
          <rPr>
            <sz val="10"/>
            <rFont val="Arial"/>
            <family val="2"/>
          </rPr>
          <t>[LDP Cost with Load $]*[MOQ]</t>
        </r>
      </text>
    </comment>
    <comment ref="BG1" authorId="0" shapeId="0">
      <text>
        <r>
          <rPr>
            <sz val="10"/>
            <rFont val="Arial"/>
            <family val="2"/>
          </rPr>
          <t>[JLA Domestic Price]*[MOQ]</t>
        </r>
      </text>
    </comment>
    <comment ref="BH1" authorId="0" shapeId="0">
      <text>
        <r>
          <rPr>
            <sz val="10"/>
            <rFont val="Arial"/>
            <family val="2"/>
          </rPr>
          <t>[Suggested Retail price]*[MOQ]</t>
        </r>
      </text>
    </comment>
    <comment ref="BI1" authorId="0" shapeId="0">
      <text>
        <r>
          <rPr>
            <sz val="10"/>
            <rFont val="Arial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<sst xmlns="http://schemas.openxmlformats.org/spreadsheetml/2006/main" count="117" uniqueCount="97">
  <si>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</si>
  <si>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</si>
  <si>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</si>
  <si>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</si>
  <si>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</si>
  <si>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</si>
  <si>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</si>
  <si>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</si>
  <si>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</si>
  <si>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</si>
  <si>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</si>
  <si>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</si>
  <si>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</si>
  <si>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</si>
  <si>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</si>
  <si>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</si>
  <si>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</si>
  <si>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</si>
  <si>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</si>
  <si>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</si>
  <si>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</si>
  <si>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</si>
  <si>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</si>
  <si>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</si>
  <si>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</si>
  <si>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</si>
  <si>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</si>
  <si>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</si>
  <si>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</si>
  <si>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</si>
  <si>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</si>
  <si>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</si>
  <si>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</si>
  <si>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</si>
  <si>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</si>
  <si>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 - if 15% Tariff</t>
  </si>
  <si>
    <t>Original 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</si>
  <si>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</si>
  <si>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</si>
  <si>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</si>
  <si>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</si>
  <si>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</si>
  <si>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</si>
  <si>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</si>
  <si>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</si>
  <si>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</si>
  <si>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</si>
  <si>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</si>
  <si>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</si>
  <si>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 - 3.19.3026</t>
  </si>
  <si>
    <t>HG counter</t>
  </si>
  <si>
    <t>JLA POE Price - 3.18.2026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</si>
  <si>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</si>
  <si>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</si>
  <si>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</si>
  <si>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</si>
  <si>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</si>
  <si>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</si>
  <si>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</si>
  <si>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</si>
  <si>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</si>
  <si>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</si>
  <si>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</si>
  <si>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</si>
  <si>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</si>
  <si>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Martha Stewart</t>
  </si>
  <si>
    <t>Martha Stewart (Bath) 5%</t>
  </si>
  <si>
    <t>BATH ACCESSORIES</t>
  </si>
  <si>
    <t>Clarabella</t>
  </si>
  <si>
    <t>Glass</t>
  </si>
  <si>
    <t>Piece</t>
  </si>
  <si>
    <t>Normal</t>
  </si>
  <si>
    <t>7013.99.5010</t>
  </si>
  <si>
    <t>Glass toothbrush holder,silver colour iron cover</t>
  </si>
  <si>
    <t>Toothbrush holder,silver colour iron cover</t>
  </si>
  <si>
    <t>2.76x2.76x4.45''</t>
  </si>
  <si>
    <t>Pink</t>
  </si>
  <si>
    <t>MT71-0939</t>
    <phoneticPr fontId="1" type="noConversion"/>
  </si>
  <si>
    <t>Glass Cotton Jar</t>
  </si>
  <si>
    <t>Cotton Jar</t>
  </si>
  <si>
    <r>
      <t>3.86</t>
    </r>
    <r>
      <rPr>
        <sz val="11"/>
        <rFont val="Calibri"/>
        <family val="2"/>
      </rPr>
      <t>x</t>
    </r>
    <r>
      <rPr>
        <sz val="11"/>
        <rFont val="Calibri"/>
        <family val="2"/>
      </rPr>
      <t>3.86</t>
    </r>
    <r>
      <rPr>
        <sz val="11"/>
        <rFont val="Calibri"/>
        <family val="2"/>
      </rPr>
      <t>x</t>
    </r>
    <r>
      <rPr>
        <sz val="11"/>
        <rFont val="Calibri"/>
        <family val="2"/>
      </rPr>
      <t>4.65''</t>
    </r>
    <phoneticPr fontId="1" type="noConversion"/>
  </si>
  <si>
    <t>MT71-0940</t>
  </si>
  <si>
    <t>7013.99.8090</t>
    <phoneticPr fontId="9" type="noConversion"/>
  </si>
  <si>
    <t>Torino</t>
  </si>
  <si>
    <t>Ceramic</t>
  </si>
  <si>
    <t>6912.00.5000</t>
  </si>
  <si>
    <t>Blue</t>
    <phoneticPr fontId="1" type="noConversion"/>
  </si>
  <si>
    <t>Ceramic 2 hole Organizer</t>
    <phoneticPr fontId="1" type="noConversion"/>
  </si>
  <si>
    <t>2 hole Organizer</t>
    <phoneticPr fontId="1" type="noConversion"/>
  </si>
  <si>
    <t>3x3x4.28"</t>
  </si>
  <si>
    <t>MT71-0941</t>
    <phoneticPr fontId="1" type="noConversion"/>
  </si>
  <si>
    <t>Dustin</t>
  </si>
  <si>
    <t>Beige</t>
    <phoneticPr fontId="1" type="noConversion"/>
  </si>
  <si>
    <t>Ceramic 2 hole Organizer</t>
    <phoneticPr fontId="1" type="noConversion"/>
  </si>
  <si>
    <t>2 hole Organizer</t>
    <phoneticPr fontId="1" type="noConversion"/>
  </si>
  <si>
    <t>5.9x3.94x4.4''</t>
  </si>
  <si>
    <t>MT71-0942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</si>
</sst>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 * #,##0.00_ ;_ * \-#,##0.00_ ;_ * &quot;-&quot;??_ ;_ @_ "/>
    <numFmt numFmtId="176" formatCode="\$#,##0.00"/>
    <numFmt numFmtId="177" formatCode="0.0"/>
    <numFmt numFmtId="178" formatCode="0.000"/>
    <numFmt numFmtId="179" formatCode="[$$-409]#,##0.00;\-[$$-409]#,##0.00"/>
    <numFmt numFmtId="180" formatCode="\$#,##0.00;&quot;-$&quot;#,##0.00"/>
    <numFmt numFmtId="181" formatCode="_(* #,##0_);_(* \(#,##0\);_(* \-??_);_(@_)"/>
    <numFmt numFmtId="182" formatCode="0.0_);[Red]\(0.0\)"/>
    <numFmt numFmtId="183" formatCode="0.0%"/>
    <numFmt numFmtId="184" formatCode="\$#,##0.00_);[Red]&quot;($&quot;#,##0.00\)"/>
    <numFmt numFmtId="185" formatCode="_([$$-409]* #,##0.00_);_([$$-409]* \(#,##0.00\);_([$$-409]* &quot;-&quot;??_);_(@_)"/>
  </numFmts>
  <fonts count="15">
    <font>
      <sz val="11"/>
      <name val="Calibri"/>
      <charset val="1"/>
    </font>
    <font>
      <sz val="9"/>
      <name val="宋体"/>
      <family val="3"/>
      <charset val="134"/>
    </font>
    <font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1"/>
      <name val="Calibri"/>
      <family val="2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b/>
      <sz val="10"/>
      <color rgb="FF0000FF"/>
      <name val="Arial"/>
      <family val="2"/>
      <charset val="1"/>
    </font>
    <font>
      <b/>
      <sz val="10"/>
      <name val="Arial"/>
      <family val="2"/>
      <charset val="1"/>
    </font>
    <font>
      <sz val="11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1"/>
      <color rgb="FFFF0000"/>
      <name val="Aptos"/>
      <family val="2"/>
    </font>
    <font>
      <b/>
      <sz val="11"/>
      <color rgb="FFFF0000"/>
      <name val="Calibri"/>
      <family val="2"/>
    </font>
    <font>
      <sz val="12"/>
      <name val="宋体"/>
      <family val="3"/>
      <charset val="134"/>
    </font>
  </fonts>
  <fills count="13">
    <fill>
      <patternFill patternType="none"/>
    </fill>
    <fill>
      <patternFill patternType="gray125"/>
    </fill>
    <fill>
      <patternFill patternType="solid">
        <fgColor rgb="FF92D050"/>
        <bgColor rgb="FF84E291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84E291"/>
      </patternFill>
    </fill>
    <fill>
      <patternFill patternType="solid">
        <fgColor theme="2"/>
        <bgColor rgb="FF84E291"/>
      </patternFill>
    </fill>
    <fill>
      <patternFill patternType="solid">
        <fgColor theme="2"/>
        <bgColor rgb="FFFBE3D6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0" fontId="9" fillId="0" borderId="0"/>
    <xf numFmtId="185" fontId="11" fillId="0" borderId="0"/>
    <xf numFmtId="0" fontId="9" fillId="0" borderId="0"/>
    <xf numFmtId="0" fontId="9" fillId="0" borderId="0"/>
    <xf numFmtId="0" fontId="14" fillId="0" borderId="0">
      <alignment vertical="center"/>
    </xf>
  </cellStyleXfs>
  <cellXfs count="86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76" fontId="0" fillId="0" borderId="2" xfId="0" applyNumberForma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176" fontId="4" fillId="5" borderId="1" xfId="0" applyNumberFormat="1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177" fontId="5" fillId="0" borderId="2" xfId="0" applyNumberFormat="1" applyFont="1" applyBorder="1" applyAlignment="1">
      <alignment horizontal="center" wrapText="1"/>
    </xf>
    <xf numFmtId="2" fontId="5" fillId="0" borderId="2" xfId="0" applyNumberFormat="1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 wrapText="1"/>
    </xf>
    <xf numFmtId="178" fontId="7" fillId="0" borderId="2" xfId="0" applyNumberFormat="1" applyFont="1" applyBorder="1" applyAlignment="1">
      <alignment wrapText="1"/>
    </xf>
    <xf numFmtId="2" fontId="8" fillId="0" borderId="2" xfId="0" applyNumberFormat="1" applyFont="1" applyBorder="1" applyAlignment="1">
      <alignment wrapText="1"/>
    </xf>
    <xf numFmtId="1" fontId="7" fillId="0" borderId="2" xfId="0" applyNumberFormat="1" applyFont="1" applyBorder="1" applyAlignment="1">
      <alignment wrapText="1"/>
    </xf>
    <xf numFmtId="176" fontId="7" fillId="0" borderId="2" xfId="0" applyNumberFormat="1" applyFont="1" applyBorder="1" applyAlignment="1">
      <alignment wrapText="1"/>
    </xf>
    <xf numFmtId="10" fontId="5" fillId="6" borderId="2" xfId="0" applyNumberFormat="1" applyFont="1" applyFill="1" applyBorder="1" applyAlignment="1">
      <alignment horizontal="center" wrapText="1"/>
    </xf>
    <xf numFmtId="176" fontId="7" fillId="4" borderId="2" xfId="0" applyNumberFormat="1" applyFont="1" applyFill="1" applyBorder="1" applyAlignment="1">
      <alignment wrapText="1"/>
    </xf>
    <xf numFmtId="10" fontId="5" fillId="0" borderId="2" xfId="0" applyNumberFormat="1" applyFont="1" applyBorder="1" applyAlignment="1">
      <alignment horizontal="center" wrapText="1"/>
    </xf>
    <xf numFmtId="176" fontId="8" fillId="0" borderId="2" xfId="0" applyNumberFormat="1" applyFont="1" applyBorder="1" applyAlignment="1">
      <alignment wrapText="1"/>
    </xf>
    <xf numFmtId="176" fontId="7" fillId="2" borderId="2" xfId="0" applyNumberFormat="1" applyFont="1" applyFill="1" applyBorder="1" applyAlignment="1">
      <alignment wrapText="1"/>
    </xf>
    <xf numFmtId="10" fontId="7" fillId="2" borderId="2" xfId="0" applyNumberFormat="1" applyFont="1" applyFill="1" applyBorder="1" applyAlignment="1">
      <alignment wrapText="1"/>
    </xf>
    <xf numFmtId="176" fontId="8" fillId="7" borderId="2" xfId="0" applyNumberFormat="1" applyFont="1" applyFill="1" applyBorder="1" applyAlignment="1">
      <alignment wrapText="1"/>
    </xf>
    <xf numFmtId="176" fontId="8" fillId="8" borderId="2" xfId="0" applyNumberFormat="1" applyFont="1" applyFill="1" applyBorder="1" applyAlignment="1">
      <alignment wrapText="1"/>
    </xf>
    <xf numFmtId="176" fontId="5" fillId="2" borderId="2" xfId="0" applyNumberFormat="1" applyFont="1" applyFill="1" applyBorder="1" applyAlignment="1">
      <alignment horizontal="center" wrapText="1"/>
    </xf>
    <xf numFmtId="176" fontId="8" fillId="2" borderId="1" xfId="0" applyNumberFormat="1" applyFont="1" applyFill="1" applyBorder="1" applyAlignment="1">
      <alignment wrapText="1"/>
    </xf>
    <xf numFmtId="2" fontId="7" fillId="0" borderId="2" xfId="0" applyNumberFormat="1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0" xfId="0" applyFont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vertical="center"/>
    </xf>
    <xf numFmtId="179" fontId="2" fillId="0" borderId="2" xfId="0" applyNumberFormat="1" applyFont="1" applyBorder="1"/>
    <xf numFmtId="0" fontId="2" fillId="0" borderId="2" xfId="0" applyFont="1" applyBorder="1"/>
    <xf numFmtId="0" fontId="0" fillId="0" borderId="2" xfId="0" applyBorder="1" applyAlignment="1">
      <alignment wrapText="1"/>
    </xf>
    <xf numFmtId="180" fontId="4" fillId="6" borderId="1" xfId="0" applyNumberFormat="1" applyFont="1" applyFill="1" applyBorder="1"/>
    <xf numFmtId="177" fontId="0" fillId="0" borderId="2" xfId="0" applyNumberFormat="1" applyBorder="1"/>
    <xf numFmtId="2" fontId="0" fillId="0" borderId="2" xfId="0" applyNumberFormat="1" applyBorder="1"/>
    <xf numFmtId="181" fontId="0" fillId="0" borderId="2" xfId="0" applyNumberFormat="1" applyBorder="1"/>
    <xf numFmtId="178" fontId="0" fillId="9" borderId="2" xfId="0" applyNumberFormat="1" applyFill="1" applyBorder="1"/>
    <xf numFmtId="1" fontId="0" fillId="9" borderId="2" xfId="0" applyNumberFormat="1" applyFill="1" applyBorder="1"/>
    <xf numFmtId="3" fontId="0" fillId="0" borderId="2" xfId="0" applyNumberFormat="1" applyBorder="1"/>
    <xf numFmtId="176" fontId="0" fillId="9" borderId="2" xfId="0" applyNumberFormat="1" applyFill="1" applyBorder="1"/>
    <xf numFmtId="183" fontId="0" fillId="6" borderId="2" xfId="0" applyNumberFormat="1" applyFill="1" applyBorder="1"/>
    <xf numFmtId="183" fontId="0" fillId="0" borderId="2" xfId="0" applyNumberFormat="1" applyBorder="1"/>
    <xf numFmtId="10" fontId="0" fillId="0" borderId="2" xfId="0" applyNumberFormat="1" applyBorder="1"/>
    <xf numFmtId="176" fontId="0" fillId="0" borderId="2" xfId="0" applyNumberFormat="1" applyBorder="1"/>
    <xf numFmtId="10" fontId="0" fillId="9" borderId="2" xfId="0" applyNumberFormat="1" applyFill="1" applyBorder="1"/>
    <xf numFmtId="184" fontId="4" fillId="6" borderId="2" xfId="0" applyNumberFormat="1" applyFont="1" applyFill="1" applyBorder="1" applyAlignment="1">
      <alignment horizontal="center"/>
    </xf>
    <xf numFmtId="184" fontId="4" fillId="10" borderId="2" xfId="0" applyNumberFormat="1" applyFont="1" applyFill="1" applyBorder="1" applyAlignment="1">
      <alignment horizontal="center"/>
    </xf>
    <xf numFmtId="184" fontId="0" fillId="0" borderId="2" xfId="0" applyNumberFormat="1" applyBorder="1"/>
    <xf numFmtId="0" fontId="10" fillId="11" borderId="2" xfId="0" applyFont="1" applyFill="1" applyBorder="1" applyAlignment="1">
      <alignment horizontal="center"/>
    </xf>
    <xf numFmtId="2" fontId="0" fillId="9" borderId="2" xfId="0" applyNumberFormat="1" applyFill="1" applyBorder="1"/>
    <xf numFmtId="182" fontId="9" fillId="0" borderId="2" xfId="1" applyNumberFormat="1" applyBorder="1" applyAlignment="1">
      <alignment horizontal="left"/>
    </xf>
    <xf numFmtId="185" fontId="12" fillId="0" borderId="2" xfId="2" applyFont="1" applyBorder="1" applyAlignment="1">
      <alignment horizontal="center"/>
    </xf>
    <xf numFmtId="0" fontId="12" fillId="0" borderId="2" xfId="3" applyFont="1" applyBorder="1" applyAlignment="1">
      <alignment horizontal="center" vertical="center"/>
    </xf>
    <xf numFmtId="0" fontId="9" fillId="12" borderId="2" xfId="4" applyFill="1" applyBorder="1" applyAlignment="1">
      <alignment horizontal="left" vertical="center" wrapText="1"/>
    </xf>
    <xf numFmtId="0" fontId="9" fillId="12" borderId="0" xfId="4" applyFill="1" applyAlignment="1">
      <alignment horizontal="left" vertical="center" wrapText="1"/>
    </xf>
    <xf numFmtId="0" fontId="2" fillId="12" borderId="2" xfId="0" applyFont="1" applyFill="1" applyBorder="1"/>
    <xf numFmtId="0" fontId="2" fillId="12" borderId="2" xfId="0" applyFont="1" applyFill="1" applyBorder="1" applyAlignment="1">
      <alignment wrapText="1"/>
    </xf>
    <xf numFmtId="0" fontId="9" fillId="12" borderId="0" xfId="4" applyFill="1" applyAlignment="1">
      <alignment horizontal="left" vertical="center"/>
    </xf>
    <xf numFmtId="0" fontId="0" fillId="12" borderId="2" xfId="0" applyFill="1" applyBorder="1"/>
    <xf numFmtId="0" fontId="0" fillId="12" borderId="2" xfId="0" applyFill="1" applyBorder="1" applyAlignment="1">
      <alignment wrapText="1"/>
    </xf>
    <xf numFmtId="0" fontId="9" fillId="12" borderId="2" xfId="0" applyFont="1" applyFill="1" applyBorder="1" applyAlignment="1">
      <alignment vertical="center"/>
    </xf>
    <xf numFmtId="180" fontId="13" fillId="12" borderId="1" xfId="0" applyNumberFormat="1" applyFont="1" applyFill="1" applyBorder="1"/>
    <xf numFmtId="184" fontId="13" fillId="12" borderId="2" xfId="0" applyNumberFormat="1" applyFont="1" applyFill="1" applyBorder="1" applyAlignment="1">
      <alignment horizontal="center"/>
    </xf>
    <xf numFmtId="0" fontId="9" fillId="12" borderId="2" xfId="4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10" fillId="0" borderId="2" xfId="0" applyFont="1" applyBorder="1" applyAlignment="1">
      <alignment horizontal="center"/>
    </xf>
    <xf numFmtId="182" fontId="9" fillId="0" borderId="2" xfId="1" applyNumberFormat="1" applyBorder="1" applyAlignment="1">
      <alignment horizontal="left" vertical="center" shrinkToFit="1"/>
    </xf>
    <xf numFmtId="0" fontId="12" fillId="0" borderId="2" xfId="0" applyFont="1" applyBorder="1" applyAlignment="1">
      <alignment horizontal="center" vertical="center" wrapText="1" shrinkToFit="1"/>
    </xf>
    <xf numFmtId="0" fontId="9" fillId="12" borderId="2" xfId="4" applyFont="1" applyFill="1" applyBorder="1" applyAlignment="1">
      <alignment horizontal="left" vertical="center" wrapText="1"/>
    </xf>
    <xf numFmtId="43" fontId="9" fillId="12" borderId="2" xfId="5" applyNumberFormat="1" applyFont="1" applyFill="1" applyBorder="1" applyAlignment="1">
      <alignment horizontal="left" vertical="center"/>
    </xf>
    <xf numFmtId="184" fontId="4" fillId="12" borderId="2" xfId="0" applyNumberFormat="1" applyFont="1" applyFill="1" applyBorder="1" applyAlignment="1">
      <alignment horizontal="center"/>
    </xf>
    <xf numFmtId="0" fontId="3" fillId="12" borderId="2" xfId="0" applyFont="1" applyFill="1" applyBorder="1" applyAlignment="1">
      <alignment wrapText="1"/>
    </xf>
    <xf numFmtId="176" fontId="4" fillId="0" borderId="0" xfId="0" applyNumberFormat="1" applyFont="1" applyAlignment="1">
      <alignment wrapText="1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0" fontId="0" fillId="0" borderId="3" xfId="0" applyBorder="1" applyAlignment="1">
      <alignment horizontal="center"/>
    </xf>
  </cellXfs>
  <cellStyles count="6">
    <cellStyle name="Normal 2 2" xfId="3"/>
    <cellStyle name="Normal 3" xfId="1"/>
    <cellStyle name="Normal 5" xfId="4"/>
    <cellStyle name="常规" xfId="0" builtinId="0"/>
    <cellStyle name="常规 6 2" xfId="5"/>
    <cellStyle name="样式 1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_July%20BA%20POE%20Commitment%20Sheet%20-%2020260319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bi 3.19"/>
      <sheetName val="Commitment"/>
      <sheetName val="Sales 3.19"/>
      <sheetName val="Item"/>
      <sheetName val="Sunny 3.19"/>
      <sheetName val="Sunny 3.18"/>
      <sheetName val="ValueSelect"/>
      <sheetName val="Data"/>
    </sheetNames>
    <sheetDataSet>
      <sheetData sheetId="0"/>
      <sheetData sheetId="1"/>
      <sheetData sheetId="2"/>
      <sheetData sheetId="3"/>
      <sheetData sheetId="4">
        <row r="62">
          <cell r="Q62">
            <v>2.2599999999999998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O5"/>
  <sheetViews>
    <sheetView tabSelected="1" topLeftCell="N1" zoomScale="99" zoomScaleNormal="99" workbookViewId="0">
      <selection activeCell="Z10" sqref="Z10"/>
    </sheetView>
  </sheetViews>
  <sheetFormatPr defaultColWidth="9.140625" defaultRowHeight="15"/>
  <cols>
    <col min="1" max="1" width="10.140625" style="1" customWidth="1"/>
    <col min="2" max="2" width="39.140625" style="2" customWidth="1"/>
    <col min="3" max="3" width="8.42578125" style="2" hidden="1" customWidth="1"/>
    <col min="4" max="4" width="15.140625" style="2" customWidth="1"/>
    <col min="5" max="5" width="27.140625" style="2" customWidth="1"/>
    <col min="6" max="6" width="19" style="2" customWidth="1"/>
    <col min="7" max="7" width="19.7109375" style="2" customWidth="1"/>
    <col min="8" max="8" width="31" style="2" customWidth="1"/>
    <col min="9" max="9" width="26.7109375" style="2" customWidth="1"/>
    <col min="10" max="10" width="16.5703125" style="2" customWidth="1"/>
    <col min="11" max="11" width="8.85546875" style="3" customWidth="1"/>
    <col min="12" max="12" width="19.140625" style="2" customWidth="1"/>
    <col min="13" max="13" width="13.28515625" style="2" customWidth="1"/>
    <col min="14" max="14" width="6.140625" style="2" customWidth="1"/>
    <col min="15" max="15" width="8.5703125" style="2" customWidth="1"/>
    <col min="16" max="16" width="12.42578125" style="2" customWidth="1"/>
    <col min="17" max="17" width="21.28515625" style="2" customWidth="1"/>
    <col min="18" max="18" width="8.85546875" style="2" customWidth="1"/>
    <col min="19" max="19" width="12.140625" style="80" customWidth="1"/>
    <col min="20" max="20" width="12.140625" style="2" customWidth="1"/>
    <col min="21" max="21" width="8.85546875" style="2" customWidth="1"/>
    <col min="22" max="27" width="8.85546875" style="81" customWidth="1"/>
    <col min="28" max="28" width="8.85546875" style="82" customWidth="1"/>
    <col min="29" max="29" width="8.85546875" style="83" customWidth="1"/>
    <col min="30" max="30" width="12.140625" style="84" customWidth="1"/>
    <col min="31" max="31" width="12.140625" style="82" customWidth="1"/>
    <col min="32" max="32" width="12.140625" style="83" customWidth="1"/>
    <col min="33" max="33" width="12.140625" style="2" customWidth="1"/>
    <col min="34" max="34" width="13.42578125" style="5" customWidth="1"/>
    <col min="35" max="35" width="16.7109375" style="2" customWidth="1"/>
    <col min="36" max="37" width="8.42578125" style="4" customWidth="1"/>
    <col min="38" max="38" width="9" style="5" customWidth="1"/>
    <col min="39" max="39" width="8.42578125" style="5" customWidth="1"/>
    <col min="40" max="40" width="7.85546875" style="4" customWidth="1"/>
    <col min="41" max="41" width="10.5703125" style="5" customWidth="1"/>
    <col min="42" max="42" width="8.140625" style="4" customWidth="1"/>
    <col min="43" max="44" width="9.28515625" style="5" customWidth="1"/>
    <col min="45" max="45" width="11.5703125" style="4" customWidth="1"/>
    <col min="46" max="46" width="10.85546875" style="5" customWidth="1"/>
    <col min="47" max="47" width="7.85546875" style="5" customWidth="1"/>
    <col min="48" max="48" width="9.5703125" style="5" customWidth="1"/>
    <col min="49" max="49" width="7.7109375" style="5" customWidth="1"/>
    <col min="50" max="53" width="12.140625" style="80" customWidth="1"/>
    <col min="54" max="55" width="9.140625" style="2" customWidth="1"/>
    <col min="56" max="56" width="10.140625" style="5" customWidth="1"/>
    <col min="57" max="57" width="9.140625" style="2"/>
    <col min="58" max="58" width="10.85546875" style="5" bestFit="1" customWidth="1"/>
    <col min="59" max="59" width="14" style="5" customWidth="1"/>
    <col min="60" max="60" width="11.85546875" style="5" hidden="1" customWidth="1"/>
    <col min="61" max="63" width="0" style="2" hidden="1" customWidth="1"/>
    <col min="64" max="64" width="20.85546875" style="2" hidden="1" customWidth="1"/>
    <col min="65" max="66" width="0" style="2" hidden="1" customWidth="1"/>
    <col min="67" max="67" width="15.42578125" style="2" customWidth="1"/>
    <col min="68" max="68" width="12.5703125" style="2" customWidth="1"/>
    <col min="69" max="16384" width="9.140625" style="2"/>
  </cols>
  <sheetData>
    <row r="1" spans="1:67" ht="67.5" customHeight="1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11" t="s">
        <v>17</v>
      </c>
      <c r="S1" s="12" t="s">
        <v>18</v>
      </c>
      <c r="T1" s="13" t="s">
        <v>19</v>
      </c>
      <c r="U1" s="7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4" t="s">
        <v>25</v>
      </c>
      <c r="AA1" s="14" t="s">
        <v>26</v>
      </c>
      <c r="AB1" s="15" t="s">
        <v>27</v>
      </c>
      <c r="AC1" s="16" t="s">
        <v>28</v>
      </c>
      <c r="AD1" s="17" t="s">
        <v>29</v>
      </c>
      <c r="AE1" s="18" t="s">
        <v>30</v>
      </c>
      <c r="AF1" s="19" t="s">
        <v>31</v>
      </c>
      <c r="AG1" s="7" t="s">
        <v>32</v>
      </c>
      <c r="AH1" s="20" t="s">
        <v>33</v>
      </c>
      <c r="AI1" s="7" t="s">
        <v>34</v>
      </c>
      <c r="AJ1" s="21" t="s">
        <v>35</v>
      </c>
      <c r="AK1" s="21" t="s">
        <v>36</v>
      </c>
      <c r="AL1" s="22" t="s">
        <v>37</v>
      </c>
      <c r="AM1" s="20" t="s">
        <v>38</v>
      </c>
      <c r="AN1" s="23" t="s">
        <v>39</v>
      </c>
      <c r="AO1" s="20" t="s">
        <v>40</v>
      </c>
      <c r="AP1" s="23" t="s">
        <v>41</v>
      </c>
      <c r="AQ1" s="20" t="s">
        <v>42</v>
      </c>
      <c r="AR1" s="24" t="s">
        <v>43</v>
      </c>
      <c r="AS1" s="23" t="s">
        <v>44</v>
      </c>
      <c r="AT1" s="20" t="s">
        <v>45</v>
      </c>
      <c r="AU1" s="20" t="s">
        <v>46</v>
      </c>
      <c r="AV1" s="25" t="s">
        <v>47</v>
      </c>
      <c r="AW1" s="26" t="s">
        <v>48</v>
      </c>
      <c r="AX1" s="27" t="s">
        <v>49</v>
      </c>
      <c r="AY1" s="27"/>
      <c r="AZ1" s="28" t="s">
        <v>50</v>
      </c>
      <c r="BA1" s="28" t="s">
        <v>51</v>
      </c>
      <c r="BB1" s="29" t="s">
        <v>52</v>
      </c>
      <c r="BC1" s="26" t="s">
        <v>53</v>
      </c>
      <c r="BD1" s="30" t="s">
        <v>54</v>
      </c>
      <c r="BE1" s="7" t="s">
        <v>55</v>
      </c>
      <c r="BF1" s="20" t="s">
        <v>56</v>
      </c>
      <c r="BG1" s="20" t="s">
        <v>57</v>
      </c>
      <c r="BH1" s="20" t="s">
        <v>58</v>
      </c>
      <c r="BI1" s="31" t="s">
        <v>59</v>
      </c>
      <c r="BJ1" s="32" t="s">
        <v>60</v>
      </c>
      <c r="BK1" s="32" t="s">
        <v>61</v>
      </c>
      <c r="BL1" s="33" t="s">
        <v>62</v>
      </c>
      <c r="BM1" s="33" t="s">
        <v>63</v>
      </c>
      <c r="BN1" s="33" t="s">
        <v>64</v>
      </c>
      <c r="BO1" s="33"/>
    </row>
    <row r="2" spans="1:67" ht="34.5" customHeight="1">
      <c r="A2" s="34"/>
      <c r="B2" s="85"/>
      <c r="C2" s="35"/>
      <c r="D2" s="35" t="s">
        <v>65</v>
      </c>
      <c r="E2" s="36" t="s">
        <v>66</v>
      </c>
      <c r="F2" s="35" t="s">
        <v>67</v>
      </c>
      <c r="G2" s="37" t="s">
        <v>68</v>
      </c>
      <c r="H2" s="61" t="s">
        <v>73</v>
      </c>
      <c r="I2" s="62" t="s">
        <v>74</v>
      </c>
      <c r="J2" s="63"/>
      <c r="K2" s="64" t="s">
        <v>69</v>
      </c>
      <c r="L2" s="65" t="s">
        <v>75</v>
      </c>
      <c r="M2" s="63" t="s">
        <v>76</v>
      </c>
      <c r="N2" s="66"/>
      <c r="O2" s="67"/>
      <c r="P2" s="68" t="s">
        <v>77</v>
      </c>
      <c r="Q2" s="67"/>
      <c r="R2" s="66" t="s">
        <v>70</v>
      </c>
      <c r="S2" s="69">
        <v>2.1800000000000002</v>
      </c>
      <c r="T2" s="35" t="s">
        <v>71</v>
      </c>
      <c r="U2" s="35"/>
      <c r="V2" s="41"/>
      <c r="W2" s="41"/>
      <c r="X2" s="41"/>
      <c r="Y2" s="58">
        <v>24</v>
      </c>
      <c r="Z2" s="58">
        <v>11</v>
      </c>
      <c r="AA2" s="58">
        <v>4</v>
      </c>
      <c r="AB2" s="42">
        <v>5</v>
      </c>
      <c r="AC2" s="43">
        <v>1</v>
      </c>
      <c r="AD2" s="44"/>
      <c r="AE2" s="42"/>
      <c r="AF2" s="45"/>
      <c r="AG2" s="46"/>
      <c r="AH2" s="47"/>
      <c r="AI2" s="59" t="s">
        <v>72</v>
      </c>
      <c r="AJ2" s="48">
        <f t="shared" ref="AJ2:AJ5" si="0">AK2+15%</f>
        <v>0.44999999999999996</v>
      </c>
      <c r="AK2" s="49">
        <v>0.3</v>
      </c>
      <c r="AL2" s="47">
        <f t="shared" ref="AL2:AL5" si="1">IF(ISERROR(S2*AJ2),"",S2*AJ2)</f>
        <v>0.98099999999999998</v>
      </c>
      <c r="AM2" s="47">
        <f t="shared" ref="AM2:AM5" si="2">IF(ISERROR(S2+AH2+AL2),"",S2+AH2+AL2)</f>
        <v>3.161</v>
      </c>
      <c r="AN2" s="50">
        <v>0.01</v>
      </c>
      <c r="AO2" s="47">
        <f t="shared" ref="AO2:AO5" si="3">IF(ISERROR(AX2*AN2),"",AX2*AN2)</f>
        <v>5.2499999999999998E-2</v>
      </c>
      <c r="AP2" s="50">
        <v>0.05</v>
      </c>
      <c r="AQ2" s="47">
        <f t="shared" ref="AQ2:AQ5" si="4">IF(ISERROR(AX2*AP2),"",AX2*AP2)</f>
        <v>0.26250000000000001</v>
      </c>
      <c r="AR2" s="51">
        <v>0</v>
      </c>
      <c r="AS2" s="50">
        <v>0</v>
      </c>
      <c r="AT2" s="47">
        <f t="shared" ref="AT2:AT5" si="5">IF(ISERROR(AX2*AS2),"",AX2*AS2)</f>
        <v>0</v>
      </c>
      <c r="AU2" s="47">
        <f t="shared" ref="AU2:AU5" si="6">IF(ISERROR(AO2+AQ2+AT2),"",AO2+AQ2+AT2)</f>
        <v>0.315</v>
      </c>
      <c r="AV2" s="47">
        <f t="shared" ref="AV2:AV5" si="7">IF(ISERROR(AM2+AU2),"",AM2+AU2)</f>
        <v>3.476</v>
      </c>
      <c r="AW2" s="52">
        <f t="shared" ref="AW2:AW5" si="8">IF(ISERROR((AX2-AV2)/AX2),"",(AX2-AV2)/AX2)</f>
        <v>0.33790476190476193</v>
      </c>
      <c r="AX2" s="70">
        <v>5.25</v>
      </c>
      <c r="AY2" s="53"/>
      <c r="AZ2" s="54"/>
      <c r="BA2" s="54"/>
      <c r="BB2" s="55"/>
      <c r="BC2" s="52"/>
      <c r="BD2" s="6"/>
      <c r="BE2" s="56"/>
      <c r="BF2" s="47"/>
      <c r="BG2" s="47"/>
      <c r="BH2" s="47"/>
      <c r="BI2" s="57"/>
      <c r="BJ2" s="35"/>
      <c r="BK2" s="35"/>
    </row>
    <row r="3" spans="1:67" ht="20.100000000000001" customHeight="1">
      <c r="A3" s="34"/>
      <c r="B3" s="85"/>
      <c r="C3" s="35"/>
      <c r="D3" s="35" t="s">
        <v>65</v>
      </c>
      <c r="E3" s="36" t="s">
        <v>66</v>
      </c>
      <c r="F3" s="35" t="s">
        <v>67</v>
      </c>
      <c r="G3" s="37" t="s">
        <v>68</v>
      </c>
      <c r="H3" s="61" t="s">
        <v>78</v>
      </c>
      <c r="I3" s="61" t="s">
        <v>79</v>
      </c>
      <c r="J3" s="63"/>
      <c r="K3" s="64" t="s">
        <v>69</v>
      </c>
      <c r="L3" s="71" t="s">
        <v>80</v>
      </c>
      <c r="M3" s="63" t="s">
        <v>76</v>
      </c>
      <c r="N3" s="66"/>
      <c r="O3" s="67"/>
      <c r="P3" s="68" t="s">
        <v>81</v>
      </c>
      <c r="Q3" s="67"/>
      <c r="R3" s="66" t="s">
        <v>70</v>
      </c>
      <c r="S3" s="69">
        <v>3.21</v>
      </c>
      <c r="T3" s="35" t="s">
        <v>71</v>
      </c>
      <c r="U3" s="35"/>
      <c r="V3" s="41"/>
      <c r="W3" s="41"/>
      <c r="X3" s="41"/>
      <c r="Y3" s="58">
        <v>24</v>
      </c>
      <c r="Z3" s="58">
        <v>11</v>
      </c>
      <c r="AA3" s="58">
        <v>4</v>
      </c>
      <c r="AB3" s="42">
        <v>5</v>
      </c>
      <c r="AC3" s="43">
        <v>1</v>
      </c>
      <c r="AD3" s="44"/>
      <c r="AE3" s="42"/>
      <c r="AF3" s="45"/>
      <c r="AG3" s="46"/>
      <c r="AH3" s="47"/>
      <c r="AI3" s="60" t="s">
        <v>82</v>
      </c>
      <c r="AJ3" s="48">
        <f t="shared" si="0"/>
        <v>0.26300000000000001</v>
      </c>
      <c r="AK3" s="49">
        <v>0.11299999999999999</v>
      </c>
      <c r="AL3" s="47">
        <f t="shared" si="1"/>
        <v>0.84423000000000004</v>
      </c>
      <c r="AM3" s="47">
        <f t="shared" si="2"/>
        <v>4.0542300000000004</v>
      </c>
      <c r="AN3" s="50">
        <v>0.01</v>
      </c>
      <c r="AO3" s="47">
        <f t="shared" si="3"/>
        <v>6.2600000000000003E-2</v>
      </c>
      <c r="AP3" s="50">
        <v>0.05</v>
      </c>
      <c r="AQ3" s="47">
        <f t="shared" si="4"/>
        <v>0.313</v>
      </c>
      <c r="AR3" s="51">
        <v>0</v>
      </c>
      <c r="AS3" s="50">
        <v>0</v>
      </c>
      <c r="AT3" s="47">
        <f t="shared" si="5"/>
        <v>0</v>
      </c>
      <c r="AU3" s="47">
        <f t="shared" si="6"/>
        <v>0.37559999999999999</v>
      </c>
      <c r="AV3" s="47">
        <f t="shared" si="7"/>
        <v>4.4298300000000008</v>
      </c>
      <c r="AW3" s="52">
        <f t="shared" si="8"/>
        <v>0.29235942492012762</v>
      </c>
      <c r="AX3" s="70">
        <v>6.26</v>
      </c>
      <c r="AY3" s="53"/>
      <c r="AZ3" s="54"/>
      <c r="BA3" s="54"/>
      <c r="BB3" s="55"/>
      <c r="BC3" s="52"/>
      <c r="BD3" s="6"/>
      <c r="BE3" s="56"/>
      <c r="BF3" s="47"/>
      <c r="BG3" s="47"/>
      <c r="BH3" s="47"/>
      <c r="BI3" s="57"/>
      <c r="BJ3" s="35"/>
      <c r="BK3" s="35"/>
    </row>
    <row r="4" spans="1:67" ht="20.100000000000001" customHeight="1">
      <c r="A4" s="34"/>
      <c r="B4" s="72"/>
      <c r="C4" s="35"/>
      <c r="D4" s="35" t="s">
        <v>65</v>
      </c>
      <c r="E4" s="36" t="s">
        <v>66</v>
      </c>
      <c r="F4" s="35" t="s">
        <v>67</v>
      </c>
      <c r="G4" s="37" t="s">
        <v>83</v>
      </c>
      <c r="H4" s="76" t="s">
        <v>87</v>
      </c>
      <c r="I4" s="76" t="s">
        <v>88</v>
      </c>
      <c r="J4" s="63"/>
      <c r="K4" s="64" t="s">
        <v>84</v>
      </c>
      <c r="L4" s="77" t="s">
        <v>89</v>
      </c>
      <c r="M4" s="63" t="s">
        <v>86</v>
      </c>
      <c r="N4" s="35"/>
      <c r="O4" s="39"/>
      <c r="P4" s="68" t="s">
        <v>90</v>
      </c>
      <c r="Q4" s="67"/>
      <c r="R4" s="35" t="s">
        <v>70</v>
      </c>
      <c r="S4" s="40">
        <v>2.23</v>
      </c>
      <c r="T4" s="35" t="s">
        <v>71</v>
      </c>
      <c r="U4" s="35"/>
      <c r="V4" s="41"/>
      <c r="W4" s="41"/>
      <c r="X4" s="41"/>
      <c r="Y4" s="74">
        <v>21.8</v>
      </c>
      <c r="Z4" s="74">
        <v>9.6</v>
      </c>
      <c r="AA4" s="74">
        <v>12.4</v>
      </c>
      <c r="AB4" s="42">
        <v>5</v>
      </c>
      <c r="AC4" s="43">
        <v>1</v>
      </c>
      <c r="AD4" s="44"/>
      <c r="AE4" s="42"/>
      <c r="AF4" s="45"/>
      <c r="AG4" s="46"/>
      <c r="AH4" s="47"/>
      <c r="AI4" s="75" t="s">
        <v>85</v>
      </c>
      <c r="AJ4" s="48">
        <f t="shared" si="0"/>
        <v>0.21</v>
      </c>
      <c r="AK4" s="49">
        <v>0.06</v>
      </c>
      <c r="AL4" s="47">
        <f t="shared" si="1"/>
        <v>0.46829999999999999</v>
      </c>
      <c r="AM4" s="47">
        <f t="shared" si="2"/>
        <v>2.6983000000000001</v>
      </c>
      <c r="AN4" s="50">
        <v>0.01</v>
      </c>
      <c r="AO4" s="47">
        <f t="shared" si="3"/>
        <v>4.4999999999999998E-2</v>
      </c>
      <c r="AP4" s="50">
        <v>0.05</v>
      </c>
      <c r="AQ4" s="47">
        <f t="shared" si="4"/>
        <v>0.22500000000000001</v>
      </c>
      <c r="AR4" s="51">
        <v>0</v>
      </c>
      <c r="AS4" s="50">
        <v>0</v>
      </c>
      <c r="AT4" s="47">
        <f t="shared" si="5"/>
        <v>0</v>
      </c>
      <c r="AU4" s="47">
        <f t="shared" si="6"/>
        <v>0.27</v>
      </c>
      <c r="AV4" s="47">
        <f>IF(ISERROR(AM4+AU4),"",AM4+AU4)</f>
        <v>2.9683000000000002</v>
      </c>
      <c r="AW4" s="52">
        <f>IF(ISERROR((AX4-AV4)/AX4),"",(AX4-AV4)/AX4)</f>
        <v>0.34037777777777772</v>
      </c>
      <c r="AX4" s="78">
        <v>4.5</v>
      </c>
      <c r="AY4" s="53"/>
      <c r="AZ4" s="54"/>
      <c r="BA4" s="54"/>
      <c r="BB4" s="55"/>
      <c r="BC4" s="52"/>
      <c r="BD4" s="6"/>
      <c r="BE4" s="73"/>
      <c r="BF4" s="47"/>
      <c r="BG4" s="47"/>
      <c r="BH4" s="47"/>
      <c r="BI4" s="57"/>
      <c r="BJ4" s="35"/>
      <c r="BK4" s="35"/>
    </row>
    <row r="5" spans="1:67" ht="20.100000000000001" customHeight="1">
      <c r="A5" s="34"/>
      <c r="B5" s="72"/>
      <c r="C5" s="35"/>
      <c r="D5" s="35" t="s">
        <v>65</v>
      </c>
      <c r="E5" s="36" t="s">
        <v>66</v>
      </c>
      <c r="F5" s="35" t="s">
        <v>67</v>
      </c>
      <c r="G5" s="37" t="s">
        <v>91</v>
      </c>
      <c r="H5" s="76" t="s">
        <v>93</v>
      </c>
      <c r="I5" s="76" t="s">
        <v>94</v>
      </c>
      <c r="J5" s="63"/>
      <c r="K5" s="79" t="s">
        <v>84</v>
      </c>
      <c r="L5" s="61" t="s">
        <v>95</v>
      </c>
      <c r="M5" s="38" t="s">
        <v>92</v>
      </c>
      <c r="N5" s="35"/>
      <c r="O5" s="39"/>
      <c r="P5" s="68" t="s">
        <v>96</v>
      </c>
      <c r="Q5" s="67"/>
      <c r="R5" s="35" t="s">
        <v>70</v>
      </c>
      <c r="S5" s="69">
        <f>'[1]Sunny 3.19'!$Q$62</f>
        <v>2.2599999999999998</v>
      </c>
      <c r="T5" s="35" t="s">
        <v>71</v>
      </c>
      <c r="U5" s="35"/>
      <c r="V5" s="41"/>
      <c r="W5" s="41"/>
      <c r="X5" s="41"/>
      <c r="Y5" s="74">
        <v>12.2</v>
      </c>
      <c r="Z5" s="74">
        <v>12.2</v>
      </c>
      <c r="AA5" s="74">
        <v>38</v>
      </c>
      <c r="AB5" s="42">
        <v>5</v>
      </c>
      <c r="AC5" s="43">
        <v>1</v>
      </c>
      <c r="AD5" s="44"/>
      <c r="AE5" s="42"/>
      <c r="AF5" s="45"/>
      <c r="AG5" s="46"/>
      <c r="AH5" s="47"/>
      <c r="AI5" s="75" t="s">
        <v>85</v>
      </c>
      <c r="AJ5" s="48">
        <f t="shared" si="0"/>
        <v>0.21</v>
      </c>
      <c r="AK5" s="49">
        <v>0.06</v>
      </c>
      <c r="AL5" s="47">
        <f t="shared" si="1"/>
        <v>0.47459999999999991</v>
      </c>
      <c r="AM5" s="47">
        <f t="shared" si="2"/>
        <v>2.7345999999999995</v>
      </c>
      <c r="AN5" s="50">
        <v>0.01</v>
      </c>
      <c r="AO5" s="47">
        <f t="shared" si="3"/>
        <v>4.4999999999999998E-2</v>
      </c>
      <c r="AP5" s="50">
        <v>0.05</v>
      </c>
      <c r="AQ5" s="47">
        <f t="shared" si="4"/>
        <v>0.22500000000000001</v>
      </c>
      <c r="AR5" s="51">
        <v>0</v>
      </c>
      <c r="AS5" s="50">
        <v>0</v>
      </c>
      <c r="AT5" s="47">
        <f t="shared" si="5"/>
        <v>0</v>
      </c>
      <c r="AU5" s="47">
        <f t="shared" si="6"/>
        <v>0.27</v>
      </c>
      <c r="AV5" s="47">
        <f t="shared" si="7"/>
        <v>3.0045999999999995</v>
      </c>
      <c r="AW5" s="52">
        <f t="shared" si="8"/>
        <v>0.33231111111111122</v>
      </c>
      <c r="AX5" s="78">
        <v>4.5</v>
      </c>
      <c r="AY5" s="53"/>
      <c r="AZ5" s="54"/>
      <c r="BA5" s="54"/>
      <c r="BB5" s="55"/>
      <c r="BC5" s="52"/>
      <c r="BD5" s="6"/>
      <c r="BE5" s="73"/>
      <c r="BF5" s="47"/>
      <c r="BG5" s="47"/>
      <c r="BH5" s="47"/>
      <c r="BI5" s="57"/>
      <c r="BJ5" s="35"/>
      <c r="BK5" s="35"/>
    </row>
  </sheetData>
  <protectedRanges>
    <protectedRange sqref="Y2:AA3" name="Range1_2_1"/>
    <protectedRange sqref="H3:I3" name="Range1_15"/>
    <protectedRange sqref="H2:I2" name="Range1_16"/>
    <protectedRange sqref="L2" name="Range1_16_2"/>
    <protectedRange sqref="H4:I5" name="Range1_9_1"/>
    <protectedRange sqref="L5" name="Range1_9_4"/>
    <protectedRange sqref="E2:E3" name="Range1"/>
    <protectedRange sqref="E4:E5" name="Range1_5"/>
  </protectedRanges>
  <mergeCells count="1">
    <mergeCell ref="B2:B3"/>
  </mergeCells>
  <phoneticPr fontId="1" type="noConversion"/>
  <pageMargins left="0.7" right="0.7" top="0.75" bottom="0.75" header="0.511811023622047" footer="0.511811023622047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2026-03-20T04:35:01Z</dcterms:created>
  <dcterms:modified xsi:type="dcterms:W3CDTF">2026-03-20T04:41:36Z</dcterms:modified>
</cp:coreProperties>
</file>