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F63AA4F-CD12-464A-80EC-0E612D4380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CCESSORIES">'[1]x-Lists'!$AH$2:$AH$12</definedName>
    <definedName name="AD">'[2]other data'!$T$2:$T$5</definedName>
    <definedName name="ALLOCATION">'[1]x-Lists'!$Q$2</definedName>
    <definedName name="AssortedSKU_Range">[3]Mapping!$J$2:$J$3</definedName>
    <definedName name="BIG_IDEAS">'[1]x-Lists'!$AU$2:$AU$17</definedName>
    <definedName name="bigidea">[4]Lists!$I$6:$I$29</definedName>
    <definedName name="Branded">[4]Lists!$F$6:$F$38</definedName>
    <definedName name="brands">'[2]other data'!$K$2:$K$48</definedName>
    <definedName name="BULKPREPACKTYPE">'[1]x-Lists'!$H$2:$H$4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[5]Sheet1!$DW$2:$DW$3</definedName>
    <definedName name="CFSCY">'[1]x-imports'!$A$2:$A$3</definedName>
    <definedName name="chargeback">'[2]other data'!$B$2:$B$6</definedName>
    <definedName name="CLIMATE">'[1]x-Lists'!$O$2:$O$11</definedName>
    <definedName name="cls">#REF!</definedName>
    <definedName name="CodeCountry">#REF!</definedName>
    <definedName name="COLOR">'[1]x-Lists'!$AB$2:$AB$7</definedName>
    <definedName name="COLOR_FAMILY">'[1]x-Lists'!$AC$2:$AC$19</definedName>
    <definedName name="colour">[5]Sheet1!$EH$2:$EH$3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untries">'[2]other data'!$I$3:$I$249</definedName>
    <definedName name="Cycle">[4]Lists!$E$6:$E$30</definedName>
    <definedName name="d">[6]Mapping!$AR$2:$AR$84</definedName>
    <definedName name="_xlnm.Database">'[1]x-Lists'!$A$2:$A$9</definedName>
    <definedName name="dealPricing_Range">[3]Mapping!$BD$2:$BD$3</definedName>
    <definedName name="den">[4]Lists!$L$6:$L$29</definedName>
    <definedName name="Description1_Range">[3]Mapping!$AQ$2:$AQ$72</definedName>
    <definedName name="Description2_Range">[3]Mapping!$AR$2:$AR$84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'[1]x-Lists'!$AR$2:$AR$7</definedName>
    <definedName name="foam">[5]Sheet1!$EC$2:$EC$3</definedName>
    <definedName name="FOBPORT">'[1]x-imports'!$C$2:$C$40</definedName>
    <definedName name="FREIGHT">'[1]x-Lists'!$I$2:$I$5</definedName>
    <definedName name="FreightTerms">#REF!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KD">[5]Sheet1!$DS$2:$DS$2</definedName>
    <definedName name="LicensedProduct_Range">[3]Mapping!$AF$2:$AF$3</definedName>
    <definedName name="LIFESTYLE">'[1]x-Lists'!$T$2:$T$5</definedName>
    <definedName name="lnk">[7]Sheet1!$A$2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ORDERTYPE">'[2]other data'!$AN$2:$AN$6</definedName>
    <definedName name="OTB">'[2]other data'!$R$2:$R$14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ayTerms">#REF!</definedName>
    <definedName name="PO_BUY_TYPE">'[1]x-Lists'!$W$2:$W$5</definedName>
    <definedName name="po_type">'[2]other data'!$AU$2:$AU$11</definedName>
    <definedName name="PORT_IFF">[8]a!$A$10:$B$35</definedName>
    <definedName name="POtype">#REF!</definedName>
    <definedName name="Preticketed_Range">[3]Mapping!$H$2:$H$3</definedName>
    <definedName name="QSFOB">[9]Q1!$C$38</definedName>
    <definedName name="QUEUING">'[1]x-Lists'!$P$2</definedName>
    <definedName name="QUEUING_ITEMS">'[1]x-Lists'!$Y$2:$Y$50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runnum">'[2]other data'!$BI$2:$BI$18</definedName>
    <definedName name="scalenum">'[2]other data'!$BG$2:$BG$18</definedName>
    <definedName name="SCORECARD">'[1]x-Lists'!$E$2:$E$5</definedName>
    <definedName name="SEASON">'[1]x-Lists'!$L$2:$L$6</definedName>
    <definedName name="SellUnits_Range">[3]Mapping!$D$2:$D$53</definedName>
    <definedName name="SHAPE">'[1]x-Lists'!$AK$2:$AK$10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[3]Mapping!$BF$2:$BF$3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">[2]tickets!$B$3:$B$27</definedName>
    <definedName name="ticket2">[2]tickets!$G$3:$G$27</definedName>
    <definedName name="TICKETTYPE">'[1]x-Lists'!$N$2:$N$8</definedName>
    <definedName name="TIX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WAREHOUSE">'[2]other data'!$BL$2:$BL$24</definedName>
    <definedName name="WEB_SIZE_CHART">'[1]x-Lists'!$X$2:$X$46</definedName>
    <definedName name="wood">[5]Sheet1!$EG$2:$EG$3</definedName>
    <definedName name="World1">[4]Lists!$H$6:$H$29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'[1]x-Lists'!$D$2:$D$3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22" i="8" l="1"/>
  <c r="BD22" i="8"/>
  <c r="AW22" i="8"/>
  <c r="AT22" i="8"/>
  <c r="AQ22" i="8"/>
  <c r="AO22" i="8"/>
  <c r="AM22" i="8"/>
  <c r="AD22" i="8"/>
  <c r="AE22" i="8" s="1"/>
  <c r="AG22" i="8" s="1"/>
  <c r="BG21" i="8"/>
  <c r="BD21" i="8"/>
  <c r="AW21" i="8"/>
  <c r="AT21" i="8"/>
  <c r="AQ21" i="8"/>
  <c r="AO21" i="8"/>
  <c r="AM21" i="8"/>
  <c r="AD21" i="8"/>
  <c r="AE21" i="8" s="1"/>
  <c r="AG21" i="8" s="1"/>
  <c r="BG20" i="8"/>
  <c r="BD20" i="8"/>
  <c r="AW20" i="8"/>
  <c r="AT20" i="8"/>
  <c r="AQ20" i="8"/>
  <c r="AO20" i="8"/>
  <c r="AM20" i="8"/>
  <c r="AD20" i="8"/>
  <c r="AE20" i="8" s="1"/>
  <c r="AG20" i="8" s="1"/>
  <c r="BG19" i="8"/>
  <c r="BD19" i="8"/>
  <c r="AW19" i="8"/>
  <c r="AT19" i="8"/>
  <c r="AQ19" i="8"/>
  <c r="AO19" i="8"/>
  <c r="AM19" i="8"/>
  <c r="AE19" i="8"/>
  <c r="AG19" i="8" s="1"/>
  <c r="AD19" i="8"/>
  <c r="BG18" i="8"/>
  <c r="BD18" i="8"/>
  <c r="AW18" i="8"/>
  <c r="AT18" i="8"/>
  <c r="AQ18" i="8"/>
  <c r="AO18" i="8"/>
  <c r="AM18" i="8"/>
  <c r="AX18" i="8" s="1"/>
  <c r="AD18" i="8"/>
  <c r="AE18" i="8" s="1"/>
  <c r="AG18" i="8" s="1"/>
  <c r="BG17" i="8"/>
  <c r="BD17" i="8"/>
  <c r="AW17" i="8"/>
  <c r="AT17" i="8"/>
  <c r="AQ17" i="8"/>
  <c r="AO17" i="8"/>
  <c r="AM17" i="8"/>
  <c r="AX17" i="8" s="1"/>
  <c r="AD17" i="8"/>
  <c r="AE17" i="8" s="1"/>
  <c r="AG17" i="8" s="1"/>
  <c r="BG16" i="8"/>
  <c r="BD16" i="8"/>
  <c r="AW16" i="8"/>
  <c r="AT16" i="8"/>
  <c r="AQ16" i="8"/>
  <c r="AO16" i="8"/>
  <c r="AM16" i="8"/>
  <c r="AD16" i="8"/>
  <c r="AE16" i="8" s="1"/>
  <c r="AG16" i="8" s="1"/>
  <c r="BG15" i="8"/>
  <c r="BD15" i="8"/>
  <c r="AW15" i="8"/>
  <c r="AT15" i="8"/>
  <c r="AQ15" i="8"/>
  <c r="AO15" i="8"/>
  <c r="AM15" i="8"/>
  <c r="AX15" i="8" s="1"/>
  <c r="AD15" i="8"/>
  <c r="AE15" i="8" s="1"/>
  <c r="AG15" i="8" s="1"/>
  <c r="BG14" i="8"/>
  <c r="BD14" i="8"/>
  <c r="AW14" i="8"/>
  <c r="AT14" i="8"/>
  <c r="AQ14" i="8"/>
  <c r="AO14" i="8"/>
  <c r="AM14" i="8"/>
  <c r="AD14" i="8"/>
  <c r="AE14" i="8" s="1"/>
  <c r="AG14" i="8" s="1"/>
  <c r="BG13" i="8"/>
  <c r="BD13" i="8"/>
  <c r="AW13" i="8"/>
  <c r="AT13" i="8"/>
  <c r="AQ13" i="8"/>
  <c r="AO13" i="8"/>
  <c r="AM13" i="8"/>
  <c r="AD13" i="8"/>
  <c r="AE13" i="8" s="1"/>
  <c r="AG13" i="8" s="1"/>
  <c r="BG12" i="8"/>
  <c r="BD12" i="8"/>
  <c r="AW12" i="8"/>
  <c r="AT12" i="8"/>
  <c r="AQ12" i="8"/>
  <c r="AO12" i="8"/>
  <c r="AX12" i="8" s="1"/>
  <c r="AM12" i="8"/>
  <c r="AD12" i="8"/>
  <c r="AE12" i="8" s="1"/>
  <c r="AG12" i="8" s="1"/>
  <c r="BG11" i="8"/>
  <c r="BD11" i="8"/>
  <c r="AW11" i="8"/>
  <c r="AT11" i="8"/>
  <c r="AQ11" i="8"/>
  <c r="AO11" i="8"/>
  <c r="AM11" i="8"/>
  <c r="AD11" i="8"/>
  <c r="AE11" i="8" s="1"/>
  <c r="AG11" i="8" s="1"/>
  <c r="BG10" i="8"/>
  <c r="BD10" i="8"/>
  <c r="AW10" i="8"/>
  <c r="AT10" i="8"/>
  <c r="AQ10" i="8"/>
  <c r="AO10" i="8"/>
  <c r="AM10" i="8"/>
  <c r="AD10" i="8"/>
  <c r="AE10" i="8" s="1"/>
  <c r="AG10" i="8" s="1"/>
  <c r="BG9" i="8"/>
  <c r="BD9" i="8"/>
  <c r="AW9" i="8"/>
  <c r="AT9" i="8"/>
  <c r="AQ9" i="8"/>
  <c r="AO9" i="8"/>
  <c r="AM9" i="8"/>
  <c r="AD9" i="8"/>
  <c r="AE9" i="8" s="1"/>
  <c r="AG9" i="8" s="1"/>
  <c r="BG8" i="8"/>
  <c r="BD8" i="8"/>
  <c r="AW8" i="8"/>
  <c r="AT8" i="8"/>
  <c r="AQ8" i="8"/>
  <c r="AO8" i="8"/>
  <c r="AM8" i="8"/>
  <c r="AD8" i="8"/>
  <c r="AE8" i="8" s="1"/>
  <c r="AG8" i="8" s="1"/>
  <c r="BG7" i="8"/>
  <c r="BD7" i="8"/>
  <c r="AW7" i="8"/>
  <c r="AT7" i="8"/>
  <c r="AQ7" i="8"/>
  <c r="AO7" i="8"/>
  <c r="AM7" i="8"/>
  <c r="AD7" i="8"/>
  <c r="AE7" i="8" s="1"/>
  <c r="AG7" i="8" s="1"/>
  <c r="BG6" i="8"/>
  <c r="BD6" i="8"/>
  <c r="AW6" i="8"/>
  <c r="AT6" i="8"/>
  <c r="AQ6" i="8"/>
  <c r="AO6" i="8"/>
  <c r="AM6" i="8"/>
  <c r="AD6" i="8"/>
  <c r="AE6" i="8" s="1"/>
  <c r="AG6" i="8" s="1"/>
  <c r="BG5" i="8"/>
  <c r="BD5" i="8"/>
  <c r="AW5" i="8"/>
  <c r="AT5" i="8"/>
  <c r="AQ5" i="8"/>
  <c r="AO5" i="8"/>
  <c r="AM5" i="8"/>
  <c r="AD5" i="8"/>
  <c r="AE5" i="8" s="1"/>
  <c r="AG5" i="8" s="1"/>
  <c r="BG4" i="8"/>
  <c r="BD4" i="8"/>
  <c r="AW4" i="8"/>
  <c r="AT4" i="8"/>
  <c r="AQ4" i="8"/>
  <c r="AO4" i="8"/>
  <c r="AM4" i="8"/>
  <c r="AD4" i="8"/>
  <c r="AE4" i="8" s="1"/>
  <c r="AG4" i="8" s="1"/>
  <c r="BG3" i="8"/>
  <c r="BD3" i="8"/>
  <c r="AW3" i="8"/>
  <c r="AT3" i="8"/>
  <c r="AQ3" i="8"/>
  <c r="AO3" i="8"/>
  <c r="AM3" i="8"/>
  <c r="AD3" i="8"/>
  <c r="AE3" i="8" s="1"/>
  <c r="AG3" i="8" s="1"/>
  <c r="BG2" i="8"/>
  <c r="BD2" i="8"/>
  <c r="AW2" i="8"/>
  <c r="AT2" i="8"/>
  <c r="AQ2" i="8"/>
  <c r="AO2" i="8"/>
  <c r="AM2" i="8"/>
  <c r="AD2" i="8"/>
  <c r="AE2" i="8" s="1"/>
  <c r="AG2" i="8" s="1"/>
  <c r="AX5" i="8" l="1"/>
  <c r="AX19" i="8"/>
  <c r="AX21" i="8"/>
  <c r="AX2" i="8"/>
  <c r="AX4" i="8"/>
  <c r="AX7" i="8"/>
  <c r="AX9" i="8"/>
  <c r="AX10" i="8"/>
  <c r="AX20" i="8"/>
  <c r="AX6" i="8"/>
  <c r="AX16" i="8"/>
  <c r="AX22" i="8"/>
  <c r="AX3" i="8"/>
  <c r="AX8" i="8"/>
  <c r="AX11" i="8"/>
  <c r="AX13" i="8"/>
  <c r="AX14" i="8"/>
  <c r="AJ2" i="8"/>
  <c r="AK2" i="8" s="1"/>
  <c r="AJ4" i="8"/>
  <c r="AK4" i="8" s="1"/>
  <c r="AY4" i="8" s="1"/>
  <c r="AZ4" i="8" s="1"/>
  <c r="BF4" i="8" s="1"/>
  <c r="AJ3" i="8"/>
  <c r="AK3" i="8" s="1"/>
  <c r="AY3" i="8" s="1"/>
  <c r="AZ3" i="8" s="1"/>
  <c r="BF3" i="8" s="1"/>
  <c r="AJ7" i="8"/>
  <c r="AK7" i="8" s="1"/>
  <c r="AY7" i="8" s="1"/>
  <c r="AZ7" i="8" s="1"/>
  <c r="BF7" i="8" s="1"/>
  <c r="AJ9" i="8"/>
  <c r="AK9" i="8" s="1"/>
  <c r="AY9" i="8" s="1"/>
  <c r="AZ9" i="8" s="1"/>
  <c r="BF9" i="8" s="1"/>
  <c r="AJ15" i="8"/>
  <c r="AK15" i="8" s="1"/>
  <c r="AY15" i="8" s="1"/>
  <c r="AZ15" i="8" s="1"/>
  <c r="BF15" i="8" s="1"/>
  <c r="AJ17" i="8"/>
  <c r="AK17" i="8" s="1"/>
  <c r="AY17" i="8" s="1"/>
  <c r="AZ17" i="8" s="1"/>
  <c r="BF17" i="8" s="1"/>
  <c r="AJ10" i="8"/>
  <c r="AK10" i="8" s="1"/>
  <c r="AJ12" i="8"/>
  <c r="AK12" i="8" s="1"/>
  <c r="AY12" i="8" s="1"/>
  <c r="AZ12" i="8" s="1"/>
  <c r="BF12" i="8" s="1"/>
  <c r="AJ18" i="8"/>
  <c r="AK18" i="8" s="1"/>
  <c r="AY18" i="8" s="1"/>
  <c r="AZ18" i="8" s="1"/>
  <c r="BF18" i="8" s="1"/>
  <c r="AJ20" i="8"/>
  <c r="AK20" i="8" s="1"/>
  <c r="AY20" i="8" s="1"/>
  <c r="AZ20" i="8" s="1"/>
  <c r="BF20" i="8" s="1"/>
  <c r="AJ5" i="8"/>
  <c r="AK5" i="8" s="1"/>
  <c r="AY5" i="8" s="1"/>
  <c r="AZ5" i="8" s="1"/>
  <c r="BF5" i="8" s="1"/>
  <c r="AJ11" i="8"/>
  <c r="AK11" i="8" s="1"/>
  <c r="AY11" i="8" s="1"/>
  <c r="AZ11" i="8" s="1"/>
  <c r="BF11" i="8" s="1"/>
  <c r="AJ13" i="8"/>
  <c r="AK13" i="8" s="1"/>
  <c r="AY13" i="8" s="1"/>
  <c r="AZ13" i="8" s="1"/>
  <c r="BF13" i="8" s="1"/>
  <c r="AJ19" i="8"/>
  <c r="AK19" i="8" s="1"/>
  <c r="AY19" i="8" s="1"/>
  <c r="AZ19" i="8" s="1"/>
  <c r="BF19" i="8" s="1"/>
  <c r="AJ21" i="8"/>
  <c r="AK21" i="8" s="1"/>
  <c r="AY21" i="8" s="1"/>
  <c r="AZ21" i="8" s="1"/>
  <c r="BF21" i="8" s="1"/>
  <c r="AJ6" i="8"/>
  <c r="AK6" i="8" s="1"/>
  <c r="AJ8" i="8"/>
  <c r="AK8" i="8" s="1"/>
  <c r="AY8" i="8" s="1"/>
  <c r="AZ8" i="8" s="1"/>
  <c r="BF8" i="8" s="1"/>
  <c r="AJ14" i="8"/>
  <c r="AK14" i="8" s="1"/>
  <c r="AY14" i="8" s="1"/>
  <c r="AZ14" i="8" s="1"/>
  <c r="BF14" i="8" s="1"/>
  <c r="AJ16" i="8"/>
  <c r="AK16" i="8" s="1"/>
  <c r="AY16" i="8" s="1"/>
  <c r="AZ16" i="8" s="1"/>
  <c r="BF16" i="8" s="1"/>
  <c r="AJ22" i="8"/>
  <c r="AK22" i="8" s="1"/>
  <c r="AY22" i="8" l="1"/>
  <c r="AZ22" i="8" s="1"/>
  <c r="BF22" i="8" s="1"/>
  <c r="AY6" i="8"/>
  <c r="AZ6" i="8" s="1"/>
  <c r="BF6" i="8" s="1"/>
  <c r="AY10" i="8"/>
  <c r="AZ10" i="8" s="1"/>
  <c r="BF10" i="8" s="1"/>
  <c r="AY2" i="8"/>
  <c r="AZ2" i="8" s="1"/>
  <c r="BF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478E3E66-4792-4EE4-B704-39075AE1BB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51DC2FDA-839F-421B-9F8F-3FE69F25EB07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7D18D5D4-D562-4FA5-82B8-FA663EB44749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E5F08BD1-2994-46B9-B7DE-37D392F0AAA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438F2F4C-DADF-4D52-8E9C-0EE76444F67D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B4A1DAC6-D0CA-4E5E-BF63-C3CEB2DF5C8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64D80515-8660-49EE-840E-67AED0D87C67}">
      <text>
        <r>
          <rPr>
            <sz val="11"/>
            <rFont val="Calibri"/>
            <family val="2"/>
          </rPr>
          <t>[JLA FOB CA/GA Price Quote (Value)]*[DA %]</t>
        </r>
      </text>
    </comment>
    <comment ref="AO1" authorId="0" shapeId="0" xr:uid="{FD14D178-61AC-45C9-9E8A-C41741F15B03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Q1" authorId="0" shapeId="0" xr:uid="{3C007723-DFB6-4E1E-A509-B4AFAD5961F3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 xr:uid="{FA1DBF95-EBC6-44C9-B7CD-DAA5F54EBFDE}">
      <text>
        <r>
          <rPr>
            <sz val="11"/>
            <rFont val="Calibri"/>
            <family val="2"/>
          </rPr>
          <t>[JLA FOB CA/GA Price Quote (Value)]*[Load 1 %]</t>
        </r>
      </text>
    </comment>
    <comment ref="AW1" authorId="0" shapeId="0" xr:uid="{4521745A-17CF-4637-968A-1ED9FD89DF6D}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 xr:uid="{5824991B-1B5A-470D-BF6B-621A217785C1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Y1" authorId="0" shapeId="0" xr:uid="{BA67C323-3104-4F2C-9D1B-CBCAFAF33299}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 xr:uid="{8D8FAF86-4DB3-4399-AED5-5C9C5649FBF9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D1" authorId="0" shapeId="0" xr:uid="{E79FB07C-F420-43C7-B771-CA3DDB51C97D}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F1" authorId="0" shapeId="0" xr:uid="{EBFB72F6-4E31-4829-B4D3-583149CB694F}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 xr:uid="{B9FE1101-5000-4ECD-B76D-64AA6FFF36CA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<sst xmlns="http://schemas.openxmlformats.org/spreadsheetml/2006/main" count="395" uniqueCount="124">
  <si>
    <t>Brand</t>
  </si>
  <si>
    <t>Package Type</t>
  </si>
  <si>
    <t>Licensor</t>
  </si>
  <si>
    <t>Normal</t>
  </si>
  <si>
    <t>COMFORTER (SET)</t>
  </si>
  <si>
    <t xml:space="preserve">Arch Studio  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</si>
  <si>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</si>
  <si>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</si>
  <si>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</si>
  <si>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</si>
  <si>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</si>
  <si>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</si>
  <si>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</si>
  <si>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</si>
  <si>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</si>
  <si>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</si>
  <si>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</si>
  <si>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</si>
  <si>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</si>
  <si>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</si>
  <si>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</si>
  <si>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</si>
  <si>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</si>
  <si>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</si>
  <si>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</si>
  <si>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</si>
  <si>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</si>
  <si>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</si>
  <si>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</si>
  <si>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</si>
  <si>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</si>
  <si>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</si>
  <si>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</si>
  <si>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</si>
  <si>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</si>
  <si>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</si>
  <si>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</si>
  <si>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</si>
  <si>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</si>
  <si>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</si>
  <si>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</si>
  <si>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</si>
  <si>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</si>
  <si>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</si>
  <si>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</si>
  <si>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</si>
  <si>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</si>
  <si>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</si>
  <si>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</si>
  <si>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</si>
  <si>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(Value)</t>
  </si>
  <si>
    <t>Suggested Retail Price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</si>
  <si>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</si>
  <si>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</si>
  <si>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</si>
  <si>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</si>
  <si>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</si>
  <si>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</si>
  <si>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</si>
  <si>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Retail Markup %</t>
  </si>
  <si>
    <t>Material-Short</t>
  </si>
  <si>
    <t>Additional Customer Item#</t>
  </si>
  <si>
    <t>Additional Customer Price</t>
  </si>
  <si>
    <t>Microfiber DA</t>
  </si>
  <si>
    <t>Arch Studio Microfiber Down Alt Comforter</t>
  </si>
  <si>
    <t>Microfiber Comforter</t>
  </si>
  <si>
    <t>100% Polyester 85gsm Washed Microfiber (Solid microfiber face and back, knife edge), 100% Polyester fiber fill (6D fiber fill + 6D three dimensional fiber fill) 200gsm, box quilting, knife edge; foldeded in self fabric bag with drawstring+ FSC bellyband. 2pcs/ctn.</t>
  </si>
  <si>
    <t>100% Polyester Comforter with Polyester Filling</t>
  </si>
  <si>
    <t>68x90''</t>
  </si>
  <si>
    <t>90x90''</t>
  </si>
  <si>
    <t>104x90''</t>
  </si>
  <si>
    <t>9404.40.9022</t>
  </si>
  <si>
    <t>CHARCOAL</t>
  </si>
  <si>
    <t>WHITE</t>
  </si>
  <si>
    <t>NAVY</t>
  </si>
  <si>
    <t>OLIVE</t>
  </si>
  <si>
    <t>SAND</t>
  </si>
  <si>
    <t>PINK</t>
  </si>
  <si>
    <t>Lilac</t>
  </si>
  <si>
    <t>194138165868</t>
  </si>
  <si>
    <t>194138165707</t>
  </si>
  <si>
    <t>194138165783</t>
  </si>
  <si>
    <t>194138165875</t>
  </si>
  <si>
    <t>194138165714</t>
  </si>
  <si>
    <t>194138165790</t>
  </si>
  <si>
    <t>194138165905</t>
  </si>
  <si>
    <t>194138165745</t>
  </si>
  <si>
    <t>194138165820</t>
  </si>
  <si>
    <t>194138165899</t>
  </si>
  <si>
    <t>194138165738</t>
  </si>
  <si>
    <t>194138165813</t>
  </si>
  <si>
    <t>194138165882</t>
  </si>
  <si>
    <t>194138165721</t>
  </si>
  <si>
    <t>194138165806</t>
  </si>
  <si>
    <t>194138165936</t>
  </si>
  <si>
    <t>194138165776</t>
  </si>
  <si>
    <t>194138165851</t>
  </si>
  <si>
    <t>194138165912</t>
  </si>
  <si>
    <t>194138165752</t>
  </si>
  <si>
    <t>194138165837</t>
  </si>
  <si>
    <t>100223105TW</t>
  </si>
  <si>
    <t>100223105FQ</t>
  </si>
  <si>
    <t>100223105KG</t>
  </si>
  <si>
    <t>MCC10-5712NR</t>
    <phoneticPr fontId="12" type="noConversion"/>
  </si>
  <si>
    <t>MCC10-5713NR</t>
    <phoneticPr fontId="12" type="noConversion"/>
  </si>
  <si>
    <t>MCC10-5714NR</t>
    <phoneticPr fontId="12" type="noConversion"/>
  </si>
  <si>
    <t>MCC10-5715NR</t>
    <phoneticPr fontId="12" type="noConversion"/>
  </si>
  <si>
    <t>MCC10-5716NR</t>
    <phoneticPr fontId="12" type="noConversion"/>
  </si>
  <si>
    <t>MCC10-5717NR</t>
    <phoneticPr fontId="12" type="noConversion"/>
  </si>
  <si>
    <t>MCC10-5718NR</t>
    <phoneticPr fontId="12" type="noConversion"/>
  </si>
  <si>
    <t>MCC10-5719NR</t>
    <phoneticPr fontId="12" type="noConversion"/>
  </si>
  <si>
    <t>MCC10-5720NR</t>
    <phoneticPr fontId="12" type="noConversion"/>
  </si>
  <si>
    <t>MCC10-5721NR</t>
    <phoneticPr fontId="12" type="noConversion"/>
  </si>
  <si>
    <t>MCC10-5722NR</t>
    <phoneticPr fontId="12" type="noConversion"/>
  </si>
  <si>
    <t>MCC10-5723NR</t>
    <phoneticPr fontId="12" type="noConversion"/>
  </si>
  <si>
    <t>MCC10-5724NR</t>
    <phoneticPr fontId="12" type="noConversion"/>
  </si>
  <si>
    <t>MCC10-5725NR</t>
    <phoneticPr fontId="12" type="noConversion"/>
  </si>
  <si>
    <t>MCC10-5726NR</t>
    <phoneticPr fontId="12" type="noConversion"/>
  </si>
  <si>
    <t>MCC10-5727NR</t>
    <phoneticPr fontId="12" type="noConversion"/>
  </si>
  <si>
    <t>MCC10-5728NR</t>
    <phoneticPr fontId="12" type="noConversion"/>
  </si>
  <si>
    <t>MCC10-5729NR</t>
    <phoneticPr fontId="12" type="noConversion"/>
  </si>
  <si>
    <t>MCC10-5894NR</t>
    <phoneticPr fontId="12" type="noConversion"/>
  </si>
  <si>
    <t>MCC10-5895NR</t>
    <phoneticPr fontId="12" type="noConversion"/>
  </si>
  <si>
    <t>MCC10-5896NR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</si>
</sst>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</numFmts>
  <fonts count="13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name val="Tahoma"/>
      <family val="2"/>
    </font>
    <font>
      <sz val="12"/>
      <color indexed="8"/>
      <name val="Segoe UI"/>
      <family val="2"/>
    </font>
    <font>
      <sz val="13"/>
      <color indexed="9"/>
      <name val="Segoe WP"/>
    </font>
    <font>
      <sz val="9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19EDA"/>
        <bgColor indexed="64"/>
      </patternFill>
    </fill>
    <fill>
      <patternFill patternType="solid">
        <fgColor rgb="FFFED1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1" fontId="1" fillId="0" borderId="0"/>
    <xf numFmtId="0" fontId="1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10" fillId="9" borderId="2">
      <alignment horizontal="right" vertical="center"/>
    </xf>
    <xf numFmtId="0" fontId="11" fillId="10" borderId="2">
      <alignment horizontal="right" vertical="center"/>
    </xf>
    <xf numFmtId="0" fontId="10" fillId="9" borderId="2">
      <alignment horizontal="right" vertical="center"/>
    </xf>
    <xf numFmtId="0" fontId="10" fillId="9" borderId="2">
      <alignment horizontal="right" vertical="center"/>
    </xf>
    <xf numFmtId="0" fontId="10" fillId="11" borderId="2">
      <alignment horizontal="right" vertical="center"/>
    </xf>
    <xf numFmtId="0" fontId="4" fillId="0" borderId="0"/>
  </cellStyleXfs>
  <cellXfs count="6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2" fillId="6" borderId="3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177" fontId="7" fillId="7" borderId="1" xfId="1" applyNumberFormat="1" applyFont="1" applyFill="1" applyBorder="1" applyAlignment="1">
      <alignment wrapText="1"/>
    </xf>
    <xf numFmtId="177" fontId="2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3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4" xfId="0" applyNumberFormat="1" applyFill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177" fontId="7" fillId="4" borderId="3" xfId="1" applyNumberFormat="1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5" borderId="1" xfId="0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49" fontId="4" fillId="5" borderId="1" xfId="8" applyNumberFormat="1" applyFont="1" applyFill="1" applyBorder="1" applyAlignment="1">
      <alignment horizontal="center" wrapText="1"/>
    </xf>
    <xf numFmtId="0" fontId="3" fillId="0" borderId="0" xfId="4"/>
    <xf numFmtId="0" fontId="2" fillId="5" borderId="1" xfId="0" applyFont="1" applyFill="1" applyBorder="1" applyAlignment="1">
      <alignment horizontal="center"/>
    </xf>
    <xf numFmtId="0" fontId="2" fillId="5" borderId="1" xfId="4" applyFont="1" applyFill="1" applyBorder="1" applyAlignment="1">
      <alignment horizontal="center"/>
    </xf>
    <xf numFmtId="0" fontId="3" fillId="0" borderId="1" xfId="4" applyBorder="1"/>
  </cellXfs>
  <cellStyles count="23">
    <cellStyle name="ColumnHeaderStyle" xfId="18" xr:uid="{F0BCC7DC-E844-435C-9F00-FD9C44F36835}"/>
    <cellStyle name="Currency 2" xfId="5" xr:uid="{2FAF1D55-D6CB-42D0-8B51-42EB00C03301}"/>
    <cellStyle name="Currency 3" xfId="9" xr:uid="{5EAF12C9-A730-4215-8323-D13FAE8CCD3F}"/>
    <cellStyle name="Normal 1" xfId="13" xr:uid="{854FF62A-6EAE-4018-8EE9-8D27A1127193}"/>
    <cellStyle name="Normal 2" xfId="4" xr:uid="{48B94C46-0AEB-498B-8577-219C43D37EB5}"/>
    <cellStyle name="Normal 2 18" xfId="14" xr:uid="{E96EF157-E4C7-4396-B692-D3629B903F7B}"/>
    <cellStyle name="Normal 2 18 2" xfId="1" xr:uid="{1BA08453-9F65-454B-A4A0-7177E70831F2}"/>
    <cellStyle name="Normal 2 2" xfId="16" xr:uid="{45827CF0-8B38-4226-8C5B-E8AD67822F53}"/>
    <cellStyle name="Normal 2 34" xfId="15" xr:uid="{7E9D6F20-3BA5-4C82-8C01-EFD7968FE692}"/>
    <cellStyle name="Normal 3" xfId="8" xr:uid="{3EF37D41-865A-47B7-B562-DB57C39CC707}"/>
    <cellStyle name="Percent 2" xfId="6" xr:uid="{E70589B9-27E6-48C2-9E75-E5CCCEF28152}"/>
    <cellStyle name="Percent 3" xfId="10" xr:uid="{8D30079B-E1EE-4945-A3E1-4A35F1D24240}"/>
    <cellStyle name="RowHeaderStyle" xfId="20" xr:uid="{0779FB2B-86A7-415B-8128-C7074C8CCEDC}"/>
    <cellStyle name="Style 1" xfId="3" xr:uid="{F4609D05-B161-47A5-8040-F8D4BA086F06}"/>
    <cellStyle name="Style 1 2" xfId="22" xr:uid="{3A0973D2-4CD9-4279-A2C0-AAAEF197CA14}"/>
    <cellStyle name="SummaryCellStyle" xfId="21" xr:uid="{486A8450-80C0-4249-A976-0CB16C4ECED4}"/>
    <cellStyle name="SummaryHeaderStyle" xfId="19" xr:uid="{F3FDAEA2-926E-440A-AF5B-6E041ACFD100}"/>
    <cellStyle name="ValueCellStyle" xfId="17" xr:uid="{ED054199-253D-4CC2-9B5A-7A527EADEAA8}"/>
    <cellStyle name="常规" xfId="0" builtinId="0"/>
    <cellStyle name="常规 10" xfId="7" xr:uid="{5E071490-6E13-4968-88CA-257AC0CA118F}"/>
    <cellStyle name="常规 14" xfId="12" xr:uid="{F50FFA25-D5E5-4B17-9E64-DAFA999A9B2C}"/>
    <cellStyle name="样式 1" xfId="11" xr:uid="{81562ADB-B97F-4AB0-AA7F-D833E0A03713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6B09-A1E3-4C23-9A7B-1FA2B7BEFF5E}">
  <dimension ref="A1:BG22"/>
  <sheetViews>
    <sheetView tabSelected="1" zoomScale="99" zoomScaleNormal="99" workbookViewId="0">
      <selection activeCell="G6" sqref="G6"/>
    </sheetView>
  </sheetViews>
  <sheetFormatPr defaultColWidth="9.140625" defaultRowHeight="15"/>
  <cols>
    <col min="1" max="1" width="10.140625" style="3" customWidth="1"/>
    <col min="2" max="2" width="7.140625" style="4" customWidth="1"/>
    <col min="3" max="3" width="8.42578125" style="4" customWidth="1"/>
    <col min="4" max="4" width="7.85546875" style="4" customWidth="1"/>
    <col min="5" max="5" width="9.85546875" style="4" customWidth="1"/>
    <col min="6" max="6" width="11.28515625" style="4" customWidth="1"/>
    <col min="7" max="7" width="11.140625" style="4" customWidth="1"/>
    <col min="8" max="8" width="24.85546875" style="4" customWidth="1"/>
    <col min="9" max="9" width="18" style="4" customWidth="1"/>
    <col min="10" max="10" width="43.140625" customWidth="1"/>
    <col min="11" max="11" width="17.5703125" style="56" customWidth="1"/>
    <col min="12" max="12" width="7" style="4" customWidth="1"/>
    <col min="13" max="13" width="11" style="4" customWidth="1"/>
    <col min="14" max="14" width="16" style="4" customWidth="1"/>
    <col min="15" max="15" width="16.5703125" style="4" customWidth="1"/>
    <col min="16" max="16" width="17.85546875" style="4" customWidth="1"/>
    <col min="17" max="17" width="20.7109375" style="4" customWidth="1"/>
    <col min="18" max="18" width="8.85546875" style="4" customWidth="1"/>
    <col min="19" max="19" width="9.7109375" style="5" customWidth="1"/>
    <col min="20" max="20" width="8" style="6" customWidth="1"/>
    <col min="21" max="21" width="12" style="7" customWidth="1"/>
    <col min="22" max="22" width="8.5703125" style="7" customWidth="1"/>
    <col min="23" max="23" width="8.140625" style="7" customWidth="1"/>
    <col min="24" max="24" width="9.42578125" style="4" customWidth="1"/>
    <col min="25" max="25" width="8.140625" style="45" customWidth="1"/>
    <col min="26" max="26" width="8.7109375" style="45" customWidth="1"/>
    <col min="27" max="27" width="7.140625" style="45" customWidth="1"/>
    <col min="28" max="28" width="9" style="6" customWidth="1"/>
    <col min="29" max="29" width="6.28515625" style="8" customWidth="1"/>
    <col min="30" max="30" width="10" style="48" customWidth="1"/>
    <col min="31" max="31" width="9.85546875" style="8" customWidth="1"/>
    <col min="32" max="32" width="7.85546875" style="4" customWidth="1"/>
    <col min="33" max="33" width="8.85546875" style="7" customWidth="1"/>
    <col min="34" max="34" width="7.85546875" style="4" customWidth="1"/>
    <col min="35" max="35" width="8.42578125" style="9" customWidth="1"/>
    <col min="36" max="36" width="9" style="7" customWidth="1"/>
    <col min="37" max="37" width="8.42578125" style="7" customWidth="1"/>
    <col min="38" max="38" width="7.85546875" style="9" customWidth="1"/>
    <col min="39" max="39" width="5.85546875" style="7" customWidth="1"/>
    <col min="40" max="40" width="8.140625" style="9" customWidth="1"/>
    <col min="41" max="41" width="9.28515625" style="7" customWidth="1"/>
    <col min="42" max="42" width="11.5703125" style="9" customWidth="1"/>
    <col min="43" max="43" width="10.85546875" style="7" customWidth="1"/>
    <col min="44" max="44" width="9.5703125" style="4" customWidth="1"/>
    <col min="45" max="45" width="9.5703125" style="9" customWidth="1"/>
    <col min="46" max="46" width="10" style="7" customWidth="1"/>
    <col min="47" max="47" width="7.5703125" style="7" customWidth="1"/>
    <col min="48" max="48" width="8.140625" style="9" customWidth="1"/>
    <col min="49" max="49" width="7.140625" style="9" customWidth="1"/>
    <col min="50" max="50" width="7.85546875" style="7" customWidth="1"/>
    <col min="51" max="51" width="9.5703125" style="7" customWidth="1"/>
    <col min="52" max="52" width="7.7109375" style="7" customWidth="1"/>
    <col min="53" max="53" width="12.140625" style="7" customWidth="1"/>
    <col min="54" max="54" width="10.140625" style="7" customWidth="1"/>
    <col min="55" max="55" width="9.140625" style="4" customWidth="1"/>
    <col min="56" max="57" width="9.140625" style="4"/>
    <col min="58" max="59" width="9.140625" style="7"/>
    <col min="60" max="16384" width="9.140625" style="4"/>
  </cols>
  <sheetData>
    <row r="1" spans="1:59" ht="68.099999999999994" customHeight="1">
      <c r="A1" s="12" t="s">
        <v>6</v>
      </c>
      <c r="B1" s="12" t="s">
        <v>7</v>
      </c>
      <c r="C1" s="43" t="s">
        <v>8</v>
      </c>
      <c r="D1" s="44" t="s">
        <v>0</v>
      </c>
      <c r="E1" s="44" t="s">
        <v>2</v>
      </c>
      <c r="F1" s="14" t="s">
        <v>55</v>
      </c>
      <c r="G1" s="43" t="s">
        <v>9</v>
      </c>
      <c r="H1" s="13" t="s">
        <v>10</v>
      </c>
      <c r="I1" s="42" t="s">
        <v>57</v>
      </c>
      <c r="J1" s="57" t="s">
        <v>11</v>
      </c>
      <c r="K1" s="58" t="s">
        <v>60</v>
      </c>
      <c r="L1" s="13" t="s">
        <v>12</v>
      </c>
      <c r="M1" s="13" t="s">
        <v>13</v>
      </c>
      <c r="N1" s="43" t="s">
        <v>14</v>
      </c>
      <c r="O1" s="43" t="s">
        <v>61</v>
      </c>
      <c r="P1" s="43" t="s">
        <v>15</v>
      </c>
      <c r="Q1" s="43" t="s">
        <v>16</v>
      </c>
      <c r="R1" s="42" t="s">
        <v>58</v>
      </c>
      <c r="S1" s="15" t="s">
        <v>17</v>
      </c>
      <c r="T1" s="16" t="s">
        <v>18</v>
      </c>
      <c r="U1" s="17" t="s">
        <v>19</v>
      </c>
      <c r="V1" s="18" t="s">
        <v>20</v>
      </c>
      <c r="W1" s="19" t="s">
        <v>21</v>
      </c>
      <c r="X1" s="20" t="s">
        <v>1</v>
      </c>
      <c r="Y1" s="46" t="s">
        <v>22</v>
      </c>
      <c r="Z1" s="46" t="s">
        <v>23</v>
      </c>
      <c r="AA1" s="46" t="s">
        <v>24</v>
      </c>
      <c r="AB1" s="21" t="s">
        <v>25</v>
      </c>
      <c r="AC1" s="22" t="s">
        <v>26</v>
      </c>
      <c r="AD1" s="49" t="s">
        <v>27</v>
      </c>
      <c r="AE1" s="23" t="s">
        <v>28</v>
      </c>
      <c r="AF1" s="12" t="s">
        <v>29</v>
      </c>
      <c r="AG1" s="24" t="s">
        <v>30</v>
      </c>
      <c r="AH1" s="12" t="s">
        <v>31</v>
      </c>
      <c r="AI1" s="25" t="s">
        <v>32</v>
      </c>
      <c r="AJ1" s="26" t="s">
        <v>33</v>
      </c>
      <c r="AK1" s="24" t="s">
        <v>34</v>
      </c>
      <c r="AL1" s="25" t="s">
        <v>35</v>
      </c>
      <c r="AM1" s="24" t="s">
        <v>36</v>
      </c>
      <c r="AN1" s="25" t="s">
        <v>37</v>
      </c>
      <c r="AO1" s="24" t="s">
        <v>38</v>
      </c>
      <c r="AP1" s="25" t="s">
        <v>39</v>
      </c>
      <c r="AQ1" s="24" t="s">
        <v>40</v>
      </c>
      <c r="AR1" s="20" t="s">
        <v>41</v>
      </c>
      <c r="AS1" s="25" t="s">
        <v>42</v>
      </c>
      <c r="AT1" s="24" t="s">
        <v>43</v>
      </c>
      <c r="AU1" s="20" t="s">
        <v>44</v>
      </c>
      <c r="AV1" s="25" t="s">
        <v>45</v>
      </c>
      <c r="AW1" s="24" t="s">
        <v>46</v>
      </c>
      <c r="AX1" s="24" t="s">
        <v>47</v>
      </c>
      <c r="AY1" s="27" t="s">
        <v>48</v>
      </c>
      <c r="AZ1" s="28" t="s">
        <v>49</v>
      </c>
      <c r="BA1" s="29" t="s">
        <v>50</v>
      </c>
      <c r="BB1" s="51" t="s">
        <v>62</v>
      </c>
      <c r="BC1" s="30" t="s">
        <v>51</v>
      </c>
      <c r="BD1" s="28" t="s">
        <v>59</v>
      </c>
      <c r="BE1" s="12" t="s">
        <v>52</v>
      </c>
      <c r="BF1" s="24" t="s">
        <v>53</v>
      </c>
      <c r="BG1" s="24" t="s">
        <v>54</v>
      </c>
    </row>
    <row r="2" spans="1:59" ht="30">
      <c r="A2" s="31">
        <v>1</v>
      </c>
      <c r="B2" s="2"/>
      <c r="C2" s="2"/>
      <c r="D2" s="2" t="s">
        <v>5</v>
      </c>
      <c r="E2" s="2"/>
      <c r="F2" s="2" t="s">
        <v>4</v>
      </c>
      <c r="G2" s="52" t="s">
        <v>63</v>
      </c>
      <c r="H2" s="2" t="s">
        <v>64</v>
      </c>
      <c r="I2" s="2" t="s">
        <v>65</v>
      </c>
      <c r="J2" s="1" t="s">
        <v>66</v>
      </c>
      <c r="K2" s="59" t="s">
        <v>67</v>
      </c>
      <c r="L2" s="2" t="s">
        <v>68</v>
      </c>
      <c r="M2" s="2" t="s">
        <v>72</v>
      </c>
      <c r="N2" s="53" t="s">
        <v>100</v>
      </c>
      <c r="O2" s="53" t="s">
        <v>100</v>
      </c>
      <c r="P2" s="54" t="s">
        <v>103</v>
      </c>
      <c r="Q2" s="55" t="s">
        <v>79</v>
      </c>
      <c r="R2" s="2" t="s">
        <v>56</v>
      </c>
      <c r="S2" s="32">
        <v>53.08</v>
      </c>
      <c r="T2" s="33">
        <v>7.8</v>
      </c>
      <c r="U2" s="34">
        <v>6.81</v>
      </c>
      <c r="V2" s="35">
        <v>6.81</v>
      </c>
      <c r="W2" s="11"/>
      <c r="X2" s="2" t="s">
        <v>3</v>
      </c>
      <c r="Y2" s="47">
        <v>45</v>
      </c>
      <c r="Z2" s="47">
        <v>40</v>
      </c>
      <c r="AA2" s="47">
        <v>38</v>
      </c>
      <c r="AB2" s="33">
        <v>2</v>
      </c>
      <c r="AC2" s="36">
        <v>2</v>
      </c>
      <c r="AD2" s="50">
        <f>IF(Y2="","",Y2*Z2*AA2/1000000)</f>
        <v>6.8000000000000005E-2</v>
      </c>
      <c r="AE2" s="37">
        <f>IF(AC2="","",65/AD2*AC2)</f>
        <v>1912</v>
      </c>
      <c r="AF2" s="2">
        <v>3200</v>
      </c>
      <c r="AG2" s="38">
        <f>IF(ISERROR(AF2/AE2),"",AF2/AE2)</f>
        <v>1.67</v>
      </c>
      <c r="AH2" s="2" t="s">
        <v>71</v>
      </c>
      <c r="AI2" s="39">
        <v>0.32800000000000001</v>
      </c>
      <c r="AJ2" s="38">
        <f>IF(ISERROR(V2*AI2),"",V2*AI2)</f>
        <v>2.23</v>
      </c>
      <c r="AK2" s="38">
        <f t="shared" ref="AK2:AK4" si="0">IF(ISERROR(V2+AG2+AJ2),"",V2+AG2+AJ2)</f>
        <v>10.71</v>
      </c>
      <c r="AL2" s="39">
        <v>0.01</v>
      </c>
      <c r="AM2" s="38">
        <f t="shared" ref="AM2:AM4" si="1">IF(ISERROR(BA2*AL2),"",BA2*AL2)</f>
        <v>0.12</v>
      </c>
      <c r="AN2" s="39"/>
      <c r="AO2" s="38">
        <f t="shared" ref="AO2:AO4" si="2">IF(ISERROR(BA2*AN2),"",BA2*AN2)</f>
        <v>0</v>
      </c>
      <c r="AP2" s="39">
        <v>0.08</v>
      </c>
      <c r="AQ2" s="38">
        <f t="shared" ref="AQ2:AQ4" si="3">IF(ISERROR(BA2*AP2),"",BA2*AP2)</f>
        <v>0.99</v>
      </c>
      <c r="AR2" s="2"/>
      <c r="AS2" s="39"/>
      <c r="AT2" s="38">
        <f t="shared" ref="AT2:AT4" si="4">IF(ISERROR(BA2*AS2),"",BA2*AS2)</f>
        <v>0</v>
      </c>
      <c r="AU2" s="2"/>
      <c r="AV2" s="39"/>
      <c r="AW2" s="40">
        <f t="shared" ref="AW2:AW4" si="5">IF(ISERROR(BA2*AV2),"",BA2*AV2)</f>
        <v>0</v>
      </c>
      <c r="AX2" s="38">
        <f>IF(ISERROR(AM2+AO2+AQ2+AT2+AW2),"",AM2+AO2+AQ2+AT2+AW2)</f>
        <v>1.1100000000000001</v>
      </c>
      <c r="AY2" s="38">
        <f t="shared" ref="AY2:AY4" si="6">IF(ISERROR(AK2+AX2),"",AK2+AX2)</f>
        <v>11.82</v>
      </c>
      <c r="AZ2" s="41">
        <f t="shared" ref="AZ2:AZ4" si="7">IF(ISERROR((BA2-AY2)/BA2),"",(BA2-AY2)/BA2)</f>
        <v>4.6800000000000001E-2</v>
      </c>
      <c r="BA2" s="11">
        <v>12.4</v>
      </c>
      <c r="BB2" s="11">
        <v>12.4</v>
      </c>
      <c r="BC2" s="11">
        <v>29.99</v>
      </c>
      <c r="BD2" s="41">
        <f>IF(ISERROR((BC2-BA2)/BC2),"",(BC2-BA2)/BC2)</f>
        <v>0.58650000000000002</v>
      </c>
      <c r="BE2" s="10"/>
      <c r="BF2" s="38">
        <f t="shared" ref="BF2:BF4" si="8">IF(ISERROR(AZ2*BE2),"",AY2*BE2)</f>
        <v>0</v>
      </c>
      <c r="BG2" s="38">
        <f>IF(ISERROR(BA2*BE2),"",BA2*BE2)</f>
        <v>0</v>
      </c>
    </row>
    <row r="3" spans="1:59" ht="30">
      <c r="A3" s="31">
        <v>2</v>
      </c>
      <c r="B3" s="2"/>
      <c r="C3" s="2"/>
      <c r="D3" s="2" t="s">
        <v>5</v>
      </c>
      <c r="E3" s="2"/>
      <c r="F3" s="2" t="s">
        <v>4</v>
      </c>
      <c r="G3" s="52" t="s">
        <v>63</v>
      </c>
      <c r="H3" s="2" t="s">
        <v>64</v>
      </c>
      <c r="I3" s="2" t="s">
        <v>65</v>
      </c>
      <c r="J3" s="1" t="s">
        <v>66</v>
      </c>
      <c r="K3" s="59" t="s">
        <v>67</v>
      </c>
      <c r="L3" s="2" t="s">
        <v>69</v>
      </c>
      <c r="M3" s="2" t="s">
        <v>72</v>
      </c>
      <c r="N3" s="53" t="s">
        <v>101</v>
      </c>
      <c r="O3" s="53" t="s">
        <v>101</v>
      </c>
      <c r="P3" s="54" t="s">
        <v>104</v>
      </c>
      <c r="Q3" s="55" t="s">
        <v>80</v>
      </c>
      <c r="R3" s="2" t="s">
        <v>56</v>
      </c>
      <c r="S3" s="32">
        <v>65.05</v>
      </c>
      <c r="T3" s="33">
        <v>7.8</v>
      </c>
      <c r="U3" s="34">
        <v>8.34</v>
      </c>
      <c r="V3" s="35">
        <v>8.34</v>
      </c>
      <c r="W3" s="11"/>
      <c r="X3" s="2" t="s">
        <v>3</v>
      </c>
      <c r="Y3" s="47">
        <v>45</v>
      </c>
      <c r="Z3" s="47">
        <v>40</v>
      </c>
      <c r="AA3" s="47">
        <v>43</v>
      </c>
      <c r="AB3" s="33">
        <v>2</v>
      </c>
      <c r="AC3" s="10">
        <v>2</v>
      </c>
      <c r="AD3" s="50">
        <f t="shared" ref="AD3:AD4" si="9">IF(Y3="","",Y3*Z3*AA3/1000000)</f>
        <v>7.6999999999999999E-2</v>
      </c>
      <c r="AE3" s="37">
        <f t="shared" ref="AE3:AE4" si="10">IF(AC3="","",65/AD3*AC3)</f>
        <v>1688</v>
      </c>
      <c r="AF3" s="2">
        <v>3200</v>
      </c>
      <c r="AG3" s="38">
        <f t="shared" ref="AG3:AG4" si="11">IF(ISERROR(AF3/AE3),"",AF3/AE3)</f>
        <v>1.9</v>
      </c>
      <c r="AH3" s="2" t="s">
        <v>71</v>
      </c>
      <c r="AI3" s="39">
        <v>0.32800000000000001</v>
      </c>
      <c r="AJ3" s="38">
        <f>IF(ISERROR(V3*AI3),"",V3*AI3)</f>
        <v>2.74</v>
      </c>
      <c r="AK3" s="38">
        <f t="shared" si="0"/>
        <v>12.98</v>
      </c>
      <c r="AL3" s="39">
        <v>0.01</v>
      </c>
      <c r="AM3" s="38">
        <f t="shared" si="1"/>
        <v>0.15</v>
      </c>
      <c r="AN3" s="39"/>
      <c r="AO3" s="38">
        <f t="shared" si="2"/>
        <v>0</v>
      </c>
      <c r="AP3" s="39">
        <v>0.08</v>
      </c>
      <c r="AQ3" s="38">
        <f t="shared" si="3"/>
        <v>1.19</v>
      </c>
      <c r="AR3" s="2"/>
      <c r="AS3" s="39"/>
      <c r="AT3" s="38">
        <f t="shared" si="4"/>
        <v>0</v>
      </c>
      <c r="AU3" s="2"/>
      <c r="AV3" s="39"/>
      <c r="AW3" s="40">
        <f t="shared" si="5"/>
        <v>0</v>
      </c>
      <c r="AX3" s="38">
        <f t="shared" ref="AX3:AX4" si="12">IF(ISERROR(AM3+AO3+AQ3+AT3+AW3),"",AM3+AO3+AQ3+AT3+AW3)</f>
        <v>1.34</v>
      </c>
      <c r="AY3" s="38">
        <f t="shared" si="6"/>
        <v>14.32</v>
      </c>
      <c r="AZ3" s="41">
        <f t="shared" si="7"/>
        <v>3.8899999999999997E-2</v>
      </c>
      <c r="BA3" s="11">
        <v>14.9</v>
      </c>
      <c r="BB3" s="11">
        <v>14.9</v>
      </c>
      <c r="BC3" s="11">
        <v>34.99</v>
      </c>
      <c r="BD3" s="41">
        <f t="shared" ref="BD3:BD4" si="13">IF(ISERROR((BC3-BA3)/BC3),"",(BC3-BA3)/BC3)</f>
        <v>0.57420000000000004</v>
      </c>
      <c r="BE3" s="10"/>
      <c r="BF3" s="38">
        <f t="shared" si="8"/>
        <v>0</v>
      </c>
      <c r="BG3" s="38">
        <f t="shared" ref="BG3:BG4" si="14">IF(ISERROR(BA3*BE3),"",BA3*BE3)</f>
        <v>0</v>
      </c>
    </row>
    <row r="4" spans="1:59" ht="30">
      <c r="A4" s="31">
        <v>3</v>
      </c>
      <c r="B4" s="2"/>
      <c r="C4" s="2"/>
      <c r="D4" s="2" t="s">
        <v>5</v>
      </c>
      <c r="E4" s="2"/>
      <c r="F4" s="2" t="s">
        <v>4</v>
      </c>
      <c r="G4" s="52" t="s">
        <v>63</v>
      </c>
      <c r="H4" s="2" t="s">
        <v>64</v>
      </c>
      <c r="I4" s="2" t="s">
        <v>65</v>
      </c>
      <c r="J4" s="1" t="s">
        <v>66</v>
      </c>
      <c r="K4" s="59" t="s">
        <v>67</v>
      </c>
      <c r="L4" s="2" t="s">
        <v>70</v>
      </c>
      <c r="M4" s="2" t="s">
        <v>72</v>
      </c>
      <c r="N4" s="53" t="s">
        <v>102</v>
      </c>
      <c r="O4" s="53" t="s">
        <v>102</v>
      </c>
      <c r="P4" s="54" t="s">
        <v>105</v>
      </c>
      <c r="Q4" s="55" t="s">
        <v>81</v>
      </c>
      <c r="R4" s="2" t="s">
        <v>56</v>
      </c>
      <c r="S4" s="32">
        <v>72.41</v>
      </c>
      <c r="T4" s="33">
        <v>7.8</v>
      </c>
      <c r="U4" s="34">
        <v>9.2799999999999994</v>
      </c>
      <c r="V4" s="35">
        <v>9.2799999999999994</v>
      </c>
      <c r="W4" s="11"/>
      <c r="X4" s="2" t="s">
        <v>3</v>
      </c>
      <c r="Y4" s="47">
        <v>45</v>
      </c>
      <c r="Z4" s="47">
        <v>40</v>
      </c>
      <c r="AA4" s="47">
        <v>48</v>
      </c>
      <c r="AB4" s="33">
        <v>2</v>
      </c>
      <c r="AC4" s="10">
        <v>2</v>
      </c>
      <c r="AD4" s="50">
        <f t="shared" si="9"/>
        <v>8.5999999999999993E-2</v>
      </c>
      <c r="AE4" s="37">
        <f t="shared" si="10"/>
        <v>1512</v>
      </c>
      <c r="AF4" s="2">
        <v>3200</v>
      </c>
      <c r="AG4" s="38">
        <f t="shared" si="11"/>
        <v>2.12</v>
      </c>
      <c r="AH4" s="2" t="s">
        <v>71</v>
      </c>
      <c r="AI4" s="39">
        <v>0.32800000000000001</v>
      </c>
      <c r="AJ4" s="38">
        <f t="shared" ref="AJ4" si="15">IF(ISERROR(V4*AI4),"",V4*AI4)</f>
        <v>3.04</v>
      </c>
      <c r="AK4" s="38">
        <f t="shared" si="0"/>
        <v>14.44</v>
      </c>
      <c r="AL4" s="39">
        <v>0.01</v>
      </c>
      <c r="AM4" s="38">
        <f t="shared" si="1"/>
        <v>0.16</v>
      </c>
      <c r="AN4" s="39"/>
      <c r="AO4" s="38">
        <f t="shared" si="2"/>
        <v>0</v>
      </c>
      <c r="AP4" s="39">
        <v>0.08</v>
      </c>
      <c r="AQ4" s="38">
        <f t="shared" si="3"/>
        <v>1.32</v>
      </c>
      <c r="AR4" s="2"/>
      <c r="AS4" s="39"/>
      <c r="AT4" s="38">
        <f t="shared" si="4"/>
        <v>0</v>
      </c>
      <c r="AU4" s="2"/>
      <c r="AV4" s="39"/>
      <c r="AW4" s="40">
        <f t="shared" si="5"/>
        <v>0</v>
      </c>
      <c r="AX4" s="38">
        <f t="shared" si="12"/>
        <v>1.48</v>
      </c>
      <c r="AY4" s="38">
        <f t="shared" si="6"/>
        <v>15.92</v>
      </c>
      <c r="AZ4" s="41">
        <f t="shared" si="7"/>
        <v>3.2199999999999999E-2</v>
      </c>
      <c r="BA4" s="11">
        <v>16.45</v>
      </c>
      <c r="BB4" s="11">
        <v>16.45</v>
      </c>
      <c r="BC4" s="11">
        <v>39.99</v>
      </c>
      <c r="BD4" s="41">
        <f t="shared" si="13"/>
        <v>0.58860000000000001</v>
      </c>
      <c r="BE4" s="10"/>
      <c r="BF4" s="38">
        <f t="shared" si="8"/>
        <v>0</v>
      </c>
      <c r="BG4" s="38">
        <f t="shared" si="14"/>
        <v>0</v>
      </c>
    </row>
    <row r="5" spans="1:59" ht="30">
      <c r="A5" s="31">
        <v>1</v>
      </c>
      <c r="B5" s="2"/>
      <c r="C5" s="2"/>
      <c r="D5" s="2" t="s">
        <v>5</v>
      </c>
      <c r="E5" s="2"/>
      <c r="F5" s="2" t="s">
        <v>4</v>
      </c>
      <c r="G5" s="52" t="s">
        <v>63</v>
      </c>
      <c r="H5" s="2" t="s">
        <v>64</v>
      </c>
      <c r="I5" s="2" t="s">
        <v>65</v>
      </c>
      <c r="J5" s="1" t="s">
        <v>66</v>
      </c>
      <c r="K5" s="59" t="s">
        <v>67</v>
      </c>
      <c r="L5" s="2" t="s">
        <v>68</v>
      </c>
      <c r="M5" s="2" t="s">
        <v>73</v>
      </c>
      <c r="N5" s="53" t="s">
        <v>100</v>
      </c>
      <c r="O5" s="53" t="s">
        <v>100</v>
      </c>
      <c r="P5" s="54" t="s">
        <v>106</v>
      </c>
      <c r="Q5" s="55" t="s">
        <v>82</v>
      </c>
      <c r="R5" s="2" t="s">
        <v>56</v>
      </c>
      <c r="S5" s="32">
        <v>53.08</v>
      </c>
      <c r="T5" s="33">
        <v>7.8</v>
      </c>
      <c r="U5" s="34">
        <v>6.81</v>
      </c>
      <c r="V5" s="35">
        <v>6.81</v>
      </c>
      <c r="W5" s="11"/>
      <c r="X5" s="2" t="s">
        <v>3</v>
      </c>
      <c r="Y5" s="47">
        <v>45</v>
      </c>
      <c r="Z5" s="47">
        <v>40</v>
      </c>
      <c r="AA5" s="47">
        <v>38</v>
      </c>
      <c r="AB5" s="33">
        <v>2</v>
      </c>
      <c r="AC5" s="36">
        <v>2</v>
      </c>
      <c r="AD5" s="50">
        <f>IF(Y5="","",Y5*Z5*AA5/1000000)</f>
        <v>6.8000000000000005E-2</v>
      </c>
      <c r="AE5" s="37">
        <f>IF(AC5="","",65/AD5*AC5)</f>
        <v>1912</v>
      </c>
      <c r="AF5" s="2">
        <v>3200</v>
      </c>
      <c r="AG5" s="38">
        <f>IF(ISERROR(AF5/AE5),"",AF5/AE5)</f>
        <v>1.67</v>
      </c>
      <c r="AH5" s="2" t="s">
        <v>71</v>
      </c>
      <c r="AI5" s="39">
        <v>0.32800000000000001</v>
      </c>
      <c r="AJ5" s="38">
        <f>IF(ISERROR(V5*AI5),"",V5*AI5)</f>
        <v>2.23</v>
      </c>
      <c r="AK5" s="38">
        <f t="shared" ref="AK5:AK22" si="16">IF(ISERROR(V5+AG5+AJ5),"",V5+AG5+AJ5)</f>
        <v>10.71</v>
      </c>
      <c r="AL5" s="39">
        <v>0.01</v>
      </c>
      <c r="AM5" s="38">
        <f t="shared" ref="AM5:AM22" si="17">IF(ISERROR(BA5*AL5),"",BA5*AL5)</f>
        <v>0.12</v>
      </c>
      <c r="AN5" s="39"/>
      <c r="AO5" s="38">
        <f t="shared" ref="AO5:AO22" si="18">IF(ISERROR(BA5*AN5),"",BA5*AN5)</f>
        <v>0</v>
      </c>
      <c r="AP5" s="39">
        <v>0.08</v>
      </c>
      <c r="AQ5" s="38">
        <f t="shared" ref="AQ5:AQ22" si="19">IF(ISERROR(BA5*AP5),"",BA5*AP5)</f>
        <v>0.99</v>
      </c>
      <c r="AR5" s="2"/>
      <c r="AS5" s="39"/>
      <c r="AT5" s="38">
        <f t="shared" ref="AT5:AT22" si="20">IF(ISERROR(BA5*AS5),"",BA5*AS5)</f>
        <v>0</v>
      </c>
      <c r="AU5" s="2"/>
      <c r="AV5" s="39"/>
      <c r="AW5" s="40">
        <f t="shared" ref="AW5:AW22" si="21">IF(ISERROR(BA5*AV5),"",BA5*AV5)</f>
        <v>0</v>
      </c>
      <c r="AX5" s="38">
        <f>IF(ISERROR(AM5+AO5+AQ5+AT5+AW5),"",AM5+AO5+AQ5+AT5+AW5)</f>
        <v>1.1100000000000001</v>
      </c>
      <c r="AY5" s="38">
        <f t="shared" ref="AY5:AY22" si="22">IF(ISERROR(AK5+AX5),"",AK5+AX5)</f>
        <v>11.82</v>
      </c>
      <c r="AZ5" s="41">
        <f t="shared" ref="AZ5:AZ22" si="23">IF(ISERROR((BA5-AY5)/BA5),"",(BA5-AY5)/BA5)</f>
        <v>4.6800000000000001E-2</v>
      </c>
      <c r="BA5" s="11">
        <v>12.4</v>
      </c>
      <c r="BB5" s="11">
        <v>12.4</v>
      </c>
      <c r="BC5" s="11">
        <v>29.99</v>
      </c>
      <c r="BD5" s="41">
        <f>IF(ISERROR((BC5-BA5)/BC5),"",(BC5-BA5)/BC5)</f>
        <v>0.58650000000000002</v>
      </c>
      <c r="BE5" s="10"/>
      <c r="BF5" s="38">
        <f t="shared" ref="BF5:BF22" si="24">IF(ISERROR(AZ5*BE5),"",AY5*BE5)</f>
        <v>0</v>
      </c>
      <c r="BG5" s="38">
        <f>IF(ISERROR(BA5*BE5),"",BA5*BE5)</f>
        <v>0</v>
      </c>
    </row>
    <row r="6" spans="1:59" ht="30">
      <c r="A6" s="31">
        <v>2</v>
      </c>
      <c r="B6" s="2"/>
      <c r="C6" s="2"/>
      <c r="D6" s="2" t="s">
        <v>5</v>
      </c>
      <c r="E6" s="2"/>
      <c r="F6" s="2" t="s">
        <v>4</v>
      </c>
      <c r="G6" s="52" t="s">
        <v>63</v>
      </c>
      <c r="H6" s="2" t="s">
        <v>64</v>
      </c>
      <c r="I6" s="2" t="s">
        <v>65</v>
      </c>
      <c r="J6" s="1" t="s">
        <v>66</v>
      </c>
      <c r="K6" s="59" t="s">
        <v>67</v>
      </c>
      <c r="L6" s="2" t="s">
        <v>69</v>
      </c>
      <c r="M6" s="2" t="s">
        <v>73</v>
      </c>
      <c r="N6" s="53" t="s">
        <v>101</v>
      </c>
      <c r="O6" s="53" t="s">
        <v>101</v>
      </c>
      <c r="P6" s="54" t="s">
        <v>107</v>
      </c>
      <c r="Q6" s="55" t="s">
        <v>83</v>
      </c>
      <c r="R6" s="2" t="s">
        <v>56</v>
      </c>
      <c r="S6" s="32">
        <v>65.05</v>
      </c>
      <c r="T6" s="33">
        <v>7.8</v>
      </c>
      <c r="U6" s="34">
        <v>8.34</v>
      </c>
      <c r="V6" s="35">
        <v>8.34</v>
      </c>
      <c r="W6" s="11"/>
      <c r="X6" s="2" t="s">
        <v>3</v>
      </c>
      <c r="Y6" s="47">
        <v>45</v>
      </c>
      <c r="Z6" s="47">
        <v>40</v>
      </c>
      <c r="AA6" s="47">
        <v>43</v>
      </c>
      <c r="AB6" s="33">
        <v>2</v>
      </c>
      <c r="AC6" s="10">
        <v>2</v>
      </c>
      <c r="AD6" s="50">
        <f t="shared" ref="AD6:AD7" si="25">IF(Y6="","",Y6*Z6*AA6/1000000)</f>
        <v>7.6999999999999999E-2</v>
      </c>
      <c r="AE6" s="37">
        <f t="shared" ref="AE6:AE7" si="26">IF(AC6="","",65/AD6*AC6)</f>
        <v>1688</v>
      </c>
      <c r="AF6" s="2">
        <v>3200</v>
      </c>
      <c r="AG6" s="38">
        <f t="shared" ref="AG6:AG7" si="27">IF(ISERROR(AF6/AE6),"",AF6/AE6)</f>
        <v>1.9</v>
      </c>
      <c r="AH6" s="2" t="s">
        <v>71</v>
      </c>
      <c r="AI6" s="39">
        <v>0.32800000000000001</v>
      </c>
      <c r="AJ6" s="38">
        <f>IF(ISERROR(V6*AI6),"",V6*AI6)</f>
        <v>2.74</v>
      </c>
      <c r="AK6" s="38">
        <f t="shared" si="16"/>
        <v>12.98</v>
      </c>
      <c r="AL6" s="39">
        <v>0.01</v>
      </c>
      <c r="AM6" s="38">
        <f t="shared" si="17"/>
        <v>0.15</v>
      </c>
      <c r="AN6" s="39"/>
      <c r="AO6" s="38">
        <f t="shared" si="18"/>
        <v>0</v>
      </c>
      <c r="AP6" s="39">
        <v>0.08</v>
      </c>
      <c r="AQ6" s="38">
        <f t="shared" si="19"/>
        <v>1.19</v>
      </c>
      <c r="AR6" s="2"/>
      <c r="AS6" s="39"/>
      <c r="AT6" s="38">
        <f t="shared" si="20"/>
        <v>0</v>
      </c>
      <c r="AU6" s="2"/>
      <c r="AV6" s="39"/>
      <c r="AW6" s="40">
        <f t="shared" si="21"/>
        <v>0</v>
      </c>
      <c r="AX6" s="38">
        <f t="shared" ref="AX6:AX7" si="28">IF(ISERROR(AM6+AO6+AQ6+AT6+AW6),"",AM6+AO6+AQ6+AT6+AW6)</f>
        <v>1.34</v>
      </c>
      <c r="AY6" s="38">
        <f t="shared" si="22"/>
        <v>14.32</v>
      </c>
      <c r="AZ6" s="41">
        <f t="shared" si="23"/>
        <v>3.8899999999999997E-2</v>
      </c>
      <c r="BA6" s="11">
        <v>14.9</v>
      </c>
      <c r="BB6" s="11">
        <v>14.9</v>
      </c>
      <c r="BC6" s="11">
        <v>34.99</v>
      </c>
      <c r="BD6" s="41">
        <f t="shared" ref="BD6:BD7" si="29">IF(ISERROR((BC6-BA6)/BC6),"",(BC6-BA6)/BC6)</f>
        <v>0.57420000000000004</v>
      </c>
      <c r="BE6" s="10"/>
      <c r="BF6" s="38">
        <f t="shared" si="24"/>
        <v>0</v>
      </c>
      <c r="BG6" s="38">
        <f t="shared" ref="BG6:BG7" si="30">IF(ISERROR(BA6*BE6),"",BA6*BE6)</f>
        <v>0</v>
      </c>
    </row>
    <row r="7" spans="1:59" ht="30">
      <c r="A7" s="31">
        <v>3</v>
      </c>
      <c r="B7" s="2"/>
      <c r="C7" s="2"/>
      <c r="D7" s="2" t="s">
        <v>5</v>
      </c>
      <c r="E7" s="2"/>
      <c r="F7" s="2" t="s">
        <v>4</v>
      </c>
      <c r="G7" s="52" t="s">
        <v>63</v>
      </c>
      <c r="H7" s="2" t="s">
        <v>64</v>
      </c>
      <c r="I7" s="2" t="s">
        <v>65</v>
      </c>
      <c r="J7" s="1" t="s">
        <v>66</v>
      </c>
      <c r="K7" s="59" t="s">
        <v>67</v>
      </c>
      <c r="L7" s="2" t="s">
        <v>70</v>
      </c>
      <c r="M7" s="2" t="s">
        <v>73</v>
      </c>
      <c r="N7" s="53" t="s">
        <v>102</v>
      </c>
      <c r="O7" s="53" t="s">
        <v>102</v>
      </c>
      <c r="P7" s="54" t="s">
        <v>108</v>
      </c>
      <c r="Q7" s="55" t="s">
        <v>84</v>
      </c>
      <c r="R7" s="2" t="s">
        <v>56</v>
      </c>
      <c r="S7" s="32">
        <v>72.41</v>
      </c>
      <c r="T7" s="33">
        <v>7.8</v>
      </c>
      <c r="U7" s="34">
        <v>9.2799999999999994</v>
      </c>
      <c r="V7" s="35">
        <v>9.2799999999999994</v>
      </c>
      <c r="W7" s="11"/>
      <c r="X7" s="2" t="s">
        <v>3</v>
      </c>
      <c r="Y7" s="47">
        <v>45</v>
      </c>
      <c r="Z7" s="47">
        <v>40</v>
      </c>
      <c r="AA7" s="47">
        <v>48</v>
      </c>
      <c r="AB7" s="33">
        <v>2</v>
      </c>
      <c r="AC7" s="10">
        <v>2</v>
      </c>
      <c r="AD7" s="50">
        <f t="shared" si="25"/>
        <v>8.5999999999999993E-2</v>
      </c>
      <c r="AE7" s="37">
        <f t="shared" si="26"/>
        <v>1512</v>
      </c>
      <c r="AF7" s="2">
        <v>3200</v>
      </c>
      <c r="AG7" s="38">
        <f t="shared" si="27"/>
        <v>2.12</v>
      </c>
      <c r="AH7" s="2" t="s">
        <v>71</v>
      </c>
      <c r="AI7" s="39">
        <v>0.32800000000000001</v>
      </c>
      <c r="AJ7" s="38">
        <f t="shared" ref="AJ7" si="31">IF(ISERROR(V7*AI7),"",V7*AI7)</f>
        <v>3.04</v>
      </c>
      <c r="AK7" s="38">
        <f t="shared" si="16"/>
        <v>14.44</v>
      </c>
      <c r="AL7" s="39">
        <v>0.01</v>
      </c>
      <c r="AM7" s="38">
        <f t="shared" si="17"/>
        <v>0.16</v>
      </c>
      <c r="AN7" s="39"/>
      <c r="AO7" s="38">
        <f t="shared" si="18"/>
        <v>0</v>
      </c>
      <c r="AP7" s="39">
        <v>0.08</v>
      </c>
      <c r="AQ7" s="38">
        <f t="shared" si="19"/>
        <v>1.32</v>
      </c>
      <c r="AR7" s="2"/>
      <c r="AS7" s="39"/>
      <c r="AT7" s="38">
        <f t="shared" si="20"/>
        <v>0</v>
      </c>
      <c r="AU7" s="2"/>
      <c r="AV7" s="39"/>
      <c r="AW7" s="40">
        <f t="shared" si="21"/>
        <v>0</v>
      </c>
      <c r="AX7" s="38">
        <f t="shared" si="28"/>
        <v>1.48</v>
      </c>
      <c r="AY7" s="38">
        <f t="shared" si="22"/>
        <v>15.92</v>
      </c>
      <c r="AZ7" s="41">
        <f t="shared" si="23"/>
        <v>3.2199999999999999E-2</v>
      </c>
      <c r="BA7" s="11">
        <v>16.45</v>
      </c>
      <c r="BB7" s="11">
        <v>16.45</v>
      </c>
      <c r="BC7" s="11">
        <v>39.99</v>
      </c>
      <c r="BD7" s="41">
        <f t="shared" si="29"/>
        <v>0.58860000000000001</v>
      </c>
      <c r="BE7" s="10"/>
      <c r="BF7" s="38">
        <f t="shared" si="24"/>
        <v>0</v>
      </c>
      <c r="BG7" s="38">
        <f t="shared" si="30"/>
        <v>0</v>
      </c>
    </row>
    <row r="8" spans="1:59" ht="30">
      <c r="A8" s="31">
        <v>1</v>
      </c>
      <c r="B8" s="2"/>
      <c r="C8" s="2"/>
      <c r="D8" s="2" t="s">
        <v>5</v>
      </c>
      <c r="E8" s="2"/>
      <c r="F8" s="2" t="s">
        <v>4</v>
      </c>
      <c r="G8" s="52" t="s">
        <v>63</v>
      </c>
      <c r="H8" s="2" t="s">
        <v>64</v>
      </c>
      <c r="I8" s="2" t="s">
        <v>65</v>
      </c>
      <c r="J8" s="1" t="s">
        <v>66</v>
      </c>
      <c r="K8" s="59" t="s">
        <v>67</v>
      </c>
      <c r="L8" s="2" t="s">
        <v>68</v>
      </c>
      <c r="M8" s="2" t="s">
        <v>74</v>
      </c>
      <c r="N8" s="53" t="s">
        <v>100</v>
      </c>
      <c r="O8" s="53" t="s">
        <v>100</v>
      </c>
      <c r="P8" s="54" t="s">
        <v>109</v>
      </c>
      <c r="Q8" s="55" t="s">
        <v>85</v>
      </c>
      <c r="R8" s="2" t="s">
        <v>56</v>
      </c>
      <c r="S8" s="32">
        <v>53.08</v>
      </c>
      <c r="T8" s="33">
        <v>7.8</v>
      </c>
      <c r="U8" s="34">
        <v>6.81</v>
      </c>
      <c r="V8" s="35">
        <v>6.81</v>
      </c>
      <c r="W8" s="11"/>
      <c r="X8" s="2" t="s">
        <v>3</v>
      </c>
      <c r="Y8" s="47">
        <v>45</v>
      </c>
      <c r="Z8" s="47">
        <v>40</v>
      </c>
      <c r="AA8" s="47">
        <v>38</v>
      </c>
      <c r="AB8" s="33">
        <v>2</v>
      </c>
      <c r="AC8" s="36">
        <v>2</v>
      </c>
      <c r="AD8" s="50">
        <f>IF(Y8="","",Y8*Z8*AA8/1000000)</f>
        <v>6.8000000000000005E-2</v>
      </c>
      <c r="AE8" s="37">
        <f>IF(AC8="","",65/AD8*AC8)</f>
        <v>1912</v>
      </c>
      <c r="AF8" s="2">
        <v>3200</v>
      </c>
      <c r="AG8" s="38">
        <f>IF(ISERROR(AF8/AE8),"",AF8/AE8)</f>
        <v>1.67</v>
      </c>
      <c r="AH8" s="2" t="s">
        <v>71</v>
      </c>
      <c r="AI8" s="39">
        <v>0.32800000000000001</v>
      </c>
      <c r="AJ8" s="38">
        <f>IF(ISERROR(V8*AI8),"",V8*AI8)</f>
        <v>2.23</v>
      </c>
      <c r="AK8" s="38">
        <f t="shared" si="16"/>
        <v>10.71</v>
      </c>
      <c r="AL8" s="39">
        <v>0.01</v>
      </c>
      <c r="AM8" s="38">
        <f t="shared" si="17"/>
        <v>0.12</v>
      </c>
      <c r="AN8" s="39"/>
      <c r="AO8" s="38">
        <f t="shared" si="18"/>
        <v>0</v>
      </c>
      <c r="AP8" s="39">
        <v>0.08</v>
      </c>
      <c r="AQ8" s="38">
        <f t="shared" si="19"/>
        <v>0.99</v>
      </c>
      <c r="AR8" s="2"/>
      <c r="AS8" s="39"/>
      <c r="AT8" s="38">
        <f t="shared" si="20"/>
        <v>0</v>
      </c>
      <c r="AU8" s="2"/>
      <c r="AV8" s="39"/>
      <c r="AW8" s="40">
        <f t="shared" si="21"/>
        <v>0</v>
      </c>
      <c r="AX8" s="38">
        <f>IF(ISERROR(AM8+AO8+AQ8+AT8+AW8),"",AM8+AO8+AQ8+AT8+AW8)</f>
        <v>1.1100000000000001</v>
      </c>
      <c r="AY8" s="38">
        <f t="shared" si="22"/>
        <v>11.82</v>
      </c>
      <c r="AZ8" s="41">
        <f t="shared" si="23"/>
        <v>4.6800000000000001E-2</v>
      </c>
      <c r="BA8" s="11">
        <v>12.4</v>
      </c>
      <c r="BB8" s="11">
        <v>12.4</v>
      </c>
      <c r="BC8" s="11">
        <v>29.99</v>
      </c>
      <c r="BD8" s="41">
        <f>IF(ISERROR((BC8-BA8)/BC8),"",(BC8-BA8)/BC8)</f>
        <v>0.58650000000000002</v>
      </c>
      <c r="BE8" s="10"/>
      <c r="BF8" s="38">
        <f t="shared" si="24"/>
        <v>0</v>
      </c>
      <c r="BG8" s="38">
        <f>IF(ISERROR(BA8*BE8),"",BA8*BE8)</f>
        <v>0</v>
      </c>
    </row>
    <row r="9" spans="1:59" ht="30">
      <c r="A9" s="31">
        <v>2</v>
      </c>
      <c r="B9" s="2"/>
      <c r="C9" s="2"/>
      <c r="D9" s="2" t="s">
        <v>5</v>
      </c>
      <c r="E9" s="2"/>
      <c r="F9" s="2" t="s">
        <v>4</v>
      </c>
      <c r="G9" s="52" t="s">
        <v>63</v>
      </c>
      <c r="H9" s="2" t="s">
        <v>64</v>
      </c>
      <c r="I9" s="2" t="s">
        <v>65</v>
      </c>
      <c r="J9" s="1" t="s">
        <v>66</v>
      </c>
      <c r="K9" s="59" t="s">
        <v>67</v>
      </c>
      <c r="L9" s="2" t="s">
        <v>69</v>
      </c>
      <c r="M9" s="2" t="s">
        <v>74</v>
      </c>
      <c r="N9" s="53" t="s">
        <v>101</v>
      </c>
      <c r="O9" s="53" t="s">
        <v>101</v>
      </c>
      <c r="P9" s="54" t="s">
        <v>110</v>
      </c>
      <c r="Q9" s="55" t="s">
        <v>86</v>
      </c>
      <c r="R9" s="2" t="s">
        <v>56</v>
      </c>
      <c r="S9" s="32">
        <v>65.05</v>
      </c>
      <c r="T9" s="33">
        <v>7.8</v>
      </c>
      <c r="U9" s="34">
        <v>8.34</v>
      </c>
      <c r="V9" s="35">
        <v>8.34</v>
      </c>
      <c r="W9" s="11"/>
      <c r="X9" s="2" t="s">
        <v>3</v>
      </c>
      <c r="Y9" s="47">
        <v>45</v>
      </c>
      <c r="Z9" s="47">
        <v>40</v>
      </c>
      <c r="AA9" s="47">
        <v>43</v>
      </c>
      <c r="AB9" s="33">
        <v>2</v>
      </c>
      <c r="AC9" s="10">
        <v>2</v>
      </c>
      <c r="AD9" s="50">
        <f t="shared" ref="AD9:AD10" si="32">IF(Y9="","",Y9*Z9*AA9/1000000)</f>
        <v>7.6999999999999999E-2</v>
      </c>
      <c r="AE9" s="37">
        <f t="shared" ref="AE9:AE10" si="33">IF(AC9="","",65/AD9*AC9)</f>
        <v>1688</v>
      </c>
      <c r="AF9" s="2">
        <v>3200</v>
      </c>
      <c r="AG9" s="38">
        <f t="shared" ref="AG9:AG10" si="34">IF(ISERROR(AF9/AE9),"",AF9/AE9)</f>
        <v>1.9</v>
      </c>
      <c r="AH9" s="2" t="s">
        <v>71</v>
      </c>
      <c r="AI9" s="39">
        <v>0.32800000000000001</v>
      </c>
      <c r="AJ9" s="38">
        <f>IF(ISERROR(V9*AI9),"",V9*AI9)</f>
        <v>2.74</v>
      </c>
      <c r="AK9" s="38">
        <f t="shared" si="16"/>
        <v>12.98</v>
      </c>
      <c r="AL9" s="39">
        <v>0.01</v>
      </c>
      <c r="AM9" s="38">
        <f t="shared" si="17"/>
        <v>0.15</v>
      </c>
      <c r="AN9" s="39"/>
      <c r="AO9" s="38">
        <f t="shared" si="18"/>
        <v>0</v>
      </c>
      <c r="AP9" s="39">
        <v>0.08</v>
      </c>
      <c r="AQ9" s="38">
        <f t="shared" si="19"/>
        <v>1.19</v>
      </c>
      <c r="AR9" s="2"/>
      <c r="AS9" s="39"/>
      <c r="AT9" s="38">
        <f t="shared" si="20"/>
        <v>0</v>
      </c>
      <c r="AU9" s="2"/>
      <c r="AV9" s="39"/>
      <c r="AW9" s="40">
        <f t="shared" si="21"/>
        <v>0</v>
      </c>
      <c r="AX9" s="38">
        <f t="shared" ref="AX9:AX10" si="35">IF(ISERROR(AM9+AO9+AQ9+AT9+AW9),"",AM9+AO9+AQ9+AT9+AW9)</f>
        <v>1.34</v>
      </c>
      <c r="AY9" s="38">
        <f t="shared" si="22"/>
        <v>14.32</v>
      </c>
      <c r="AZ9" s="41">
        <f t="shared" si="23"/>
        <v>3.8899999999999997E-2</v>
      </c>
      <c r="BA9" s="11">
        <v>14.9</v>
      </c>
      <c r="BB9" s="11">
        <v>14.9</v>
      </c>
      <c r="BC9" s="11">
        <v>34.99</v>
      </c>
      <c r="BD9" s="41">
        <f t="shared" ref="BD9:BD10" si="36">IF(ISERROR((BC9-BA9)/BC9),"",(BC9-BA9)/BC9)</f>
        <v>0.57420000000000004</v>
      </c>
      <c r="BE9" s="10"/>
      <c r="BF9" s="38">
        <f t="shared" si="24"/>
        <v>0</v>
      </c>
      <c r="BG9" s="38">
        <f t="shared" ref="BG9:BG10" si="37">IF(ISERROR(BA9*BE9),"",BA9*BE9)</f>
        <v>0</v>
      </c>
    </row>
    <row r="10" spans="1:59" ht="30">
      <c r="A10" s="31">
        <v>3</v>
      </c>
      <c r="B10" s="2"/>
      <c r="C10" s="2"/>
      <c r="D10" s="2" t="s">
        <v>5</v>
      </c>
      <c r="E10" s="2"/>
      <c r="F10" s="2" t="s">
        <v>4</v>
      </c>
      <c r="G10" s="52" t="s">
        <v>63</v>
      </c>
      <c r="H10" s="2" t="s">
        <v>64</v>
      </c>
      <c r="I10" s="2" t="s">
        <v>65</v>
      </c>
      <c r="J10" s="1" t="s">
        <v>66</v>
      </c>
      <c r="K10" s="59" t="s">
        <v>67</v>
      </c>
      <c r="L10" s="2" t="s">
        <v>70</v>
      </c>
      <c r="M10" s="2" t="s">
        <v>74</v>
      </c>
      <c r="N10" s="53" t="s">
        <v>102</v>
      </c>
      <c r="O10" s="53" t="s">
        <v>102</v>
      </c>
      <c r="P10" s="54" t="s">
        <v>111</v>
      </c>
      <c r="Q10" s="55" t="s">
        <v>87</v>
      </c>
      <c r="R10" s="2" t="s">
        <v>56</v>
      </c>
      <c r="S10" s="32">
        <v>72.41</v>
      </c>
      <c r="T10" s="33">
        <v>7.8</v>
      </c>
      <c r="U10" s="34">
        <v>9.2799999999999994</v>
      </c>
      <c r="V10" s="35">
        <v>9.2799999999999994</v>
      </c>
      <c r="W10" s="11"/>
      <c r="X10" s="2" t="s">
        <v>3</v>
      </c>
      <c r="Y10" s="47">
        <v>45</v>
      </c>
      <c r="Z10" s="47">
        <v>40</v>
      </c>
      <c r="AA10" s="47">
        <v>48</v>
      </c>
      <c r="AB10" s="33">
        <v>2</v>
      </c>
      <c r="AC10" s="10">
        <v>2</v>
      </c>
      <c r="AD10" s="50">
        <f t="shared" si="32"/>
        <v>8.5999999999999993E-2</v>
      </c>
      <c r="AE10" s="37">
        <f t="shared" si="33"/>
        <v>1512</v>
      </c>
      <c r="AF10" s="2">
        <v>3200</v>
      </c>
      <c r="AG10" s="38">
        <f t="shared" si="34"/>
        <v>2.12</v>
      </c>
      <c r="AH10" s="2" t="s">
        <v>71</v>
      </c>
      <c r="AI10" s="39">
        <v>0.32800000000000001</v>
      </c>
      <c r="AJ10" s="38">
        <f t="shared" ref="AJ10" si="38">IF(ISERROR(V10*AI10),"",V10*AI10)</f>
        <v>3.04</v>
      </c>
      <c r="AK10" s="38">
        <f t="shared" si="16"/>
        <v>14.44</v>
      </c>
      <c r="AL10" s="39">
        <v>0.01</v>
      </c>
      <c r="AM10" s="38">
        <f t="shared" si="17"/>
        <v>0.16</v>
      </c>
      <c r="AN10" s="39"/>
      <c r="AO10" s="38">
        <f t="shared" si="18"/>
        <v>0</v>
      </c>
      <c r="AP10" s="39">
        <v>0.08</v>
      </c>
      <c r="AQ10" s="38">
        <f t="shared" si="19"/>
        <v>1.32</v>
      </c>
      <c r="AR10" s="2"/>
      <c r="AS10" s="39"/>
      <c r="AT10" s="38">
        <f t="shared" si="20"/>
        <v>0</v>
      </c>
      <c r="AU10" s="2"/>
      <c r="AV10" s="39"/>
      <c r="AW10" s="40">
        <f t="shared" si="21"/>
        <v>0</v>
      </c>
      <c r="AX10" s="38">
        <f t="shared" si="35"/>
        <v>1.48</v>
      </c>
      <c r="AY10" s="38">
        <f t="shared" si="22"/>
        <v>15.92</v>
      </c>
      <c r="AZ10" s="41">
        <f t="shared" si="23"/>
        <v>3.2199999999999999E-2</v>
      </c>
      <c r="BA10" s="11">
        <v>16.45</v>
      </c>
      <c r="BB10" s="11">
        <v>16.45</v>
      </c>
      <c r="BC10" s="11">
        <v>39.99</v>
      </c>
      <c r="BD10" s="41">
        <f t="shared" si="36"/>
        <v>0.58860000000000001</v>
      </c>
      <c r="BE10" s="10"/>
      <c r="BF10" s="38">
        <f t="shared" si="24"/>
        <v>0</v>
      </c>
      <c r="BG10" s="38">
        <f t="shared" si="37"/>
        <v>0</v>
      </c>
    </row>
    <row r="11" spans="1:59" ht="30">
      <c r="A11" s="31">
        <v>1</v>
      </c>
      <c r="B11" s="2"/>
      <c r="C11" s="2"/>
      <c r="D11" s="2" t="s">
        <v>5</v>
      </c>
      <c r="E11" s="2"/>
      <c r="F11" s="2" t="s">
        <v>4</v>
      </c>
      <c r="G11" s="52" t="s">
        <v>63</v>
      </c>
      <c r="H11" s="2" t="s">
        <v>64</v>
      </c>
      <c r="I11" s="2" t="s">
        <v>65</v>
      </c>
      <c r="J11" s="1" t="s">
        <v>66</v>
      </c>
      <c r="K11" s="59" t="s">
        <v>67</v>
      </c>
      <c r="L11" s="2" t="s">
        <v>68</v>
      </c>
      <c r="M11" s="2" t="s">
        <v>75</v>
      </c>
      <c r="N11" s="53" t="s">
        <v>100</v>
      </c>
      <c r="O11" s="53" t="s">
        <v>100</v>
      </c>
      <c r="P11" s="54" t="s">
        <v>112</v>
      </c>
      <c r="Q11" s="55" t="s">
        <v>88</v>
      </c>
      <c r="R11" s="2" t="s">
        <v>56</v>
      </c>
      <c r="S11" s="32">
        <v>53.08</v>
      </c>
      <c r="T11" s="33">
        <v>7.8</v>
      </c>
      <c r="U11" s="34">
        <v>6.81</v>
      </c>
      <c r="V11" s="35">
        <v>6.81</v>
      </c>
      <c r="W11" s="11"/>
      <c r="X11" s="2" t="s">
        <v>3</v>
      </c>
      <c r="Y11" s="47">
        <v>45</v>
      </c>
      <c r="Z11" s="47">
        <v>40</v>
      </c>
      <c r="AA11" s="47">
        <v>38</v>
      </c>
      <c r="AB11" s="33">
        <v>2</v>
      </c>
      <c r="AC11" s="36">
        <v>2</v>
      </c>
      <c r="AD11" s="50">
        <f>IF(Y11="","",Y11*Z11*AA11/1000000)</f>
        <v>6.8000000000000005E-2</v>
      </c>
      <c r="AE11" s="37">
        <f>IF(AC11="","",65/AD11*AC11)</f>
        <v>1912</v>
      </c>
      <c r="AF11" s="2">
        <v>3200</v>
      </c>
      <c r="AG11" s="38">
        <f>IF(ISERROR(AF11/AE11),"",AF11/AE11)</f>
        <v>1.67</v>
      </c>
      <c r="AH11" s="2" t="s">
        <v>71</v>
      </c>
      <c r="AI11" s="39">
        <v>0.32800000000000001</v>
      </c>
      <c r="AJ11" s="38">
        <f>IF(ISERROR(V11*AI11),"",V11*AI11)</f>
        <v>2.23</v>
      </c>
      <c r="AK11" s="38">
        <f t="shared" si="16"/>
        <v>10.71</v>
      </c>
      <c r="AL11" s="39">
        <v>0.01</v>
      </c>
      <c r="AM11" s="38">
        <f t="shared" si="17"/>
        <v>0.12</v>
      </c>
      <c r="AN11" s="39"/>
      <c r="AO11" s="38">
        <f t="shared" si="18"/>
        <v>0</v>
      </c>
      <c r="AP11" s="39">
        <v>0.08</v>
      </c>
      <c r="AQ11" s="38">
        <f t="shared" si="19"/>
        <v>0.99</v>
      </c>
      <c r="AR11" s="2"/>
      <c r="AS11" s="39"/>
      <c r="AT11" s="38">
        <f t="shared" si="20"/>
        <v>0</v>
      </c>
      <c r="AU11" s="2"/>
      <c r="AV11" s="39"/>
      <c r="AW11" s="40">
        <f t="shared" si="21"/>
        <v>0</v>
      </c>
      <c r="AX11" s="38">
        <f>IF(ISERROR(AM11+AO11+AQ11+AT11+AW11),"",AM11+AO11+AQ11+AT11+AW11)</f>
        <v>1.1100000000000001</v>
      </c>
      <c r="AY11" s="38">
        <f t="shared" si="22"/>
        <v>11.82</v>
      </c>
      <c r="AZ11" s="41">
        <f t="shared" si="23"/>
        <v>4.6800000000000001E-2</v>
      </c>
      <c r="BA11" s="11">
        <v>12.4</v>
      </c>
      <c r="BB11" s="11">
        <v>12.4</v>
      </c>
      <c r="BC11" s="11">
        <v>29.99</v>
      </c>
      <c r="BD11" s="41">
        <f>IF(ISERROR((BC11-BA11)/BC11),"",(BC11-BA11)/BC11)</f>
        <v>0.58650000000000002</v>
      </c>
      <c r="BE11" s="10"/>
      <c r="BF11" s="38">
        <f t="shared" si="24"/>
        <v>0</v>
      </c>
      <c r="BG11" s="38">
        <f>IF(ISERROR(BA11*BE11),"",BA11*BE11)</f>
        <v>0</v>
      </c>
    </row>
    <row r="12" spans="1:59" ht="30">
      <c r="A12" s="31">
        <v>2</v>
      </c>
      <c r="B12" s="2"/>
      <c r="C12" s="2"/>
      <c r="D12" s="2" t="s">
        <v>5</v>
      </c>
      <c r="E12" s="2"/>
      <c r="F12" s="2" t="s">
        <v>4</v>
      </c>
      <c r="G12" s="52" t="s">
        <v>63</v>
      </c>
      <c r="H12" s="2" t="s">
        <v>64</v>
      </c>
      <c r="I12" s="2" t="s">
        <v>65</v>
      </c>
      <c r="J12" s="1" t="s">
        <v>66</v>
      </c>
      <c r="K12" s="59" t="s">
        <v>67</v>
      </c>
      <c r="L12" s="2" t="s">
        <v>69</v>
      </c>
      <c r="M12" s="2" t="s">
        <v>75</v>
      </c>
      <c r="N12" s="53" t="s">
        <v>101</v>
      </c>
      <c r="O12" s="53" t="s">
        <v>101</v>
      </c>
      <c r="P12" s="54" t="s">
        <v>113</v>
      </c>
      <c r="Q12" s="55" t="s">
        <v>89</v>
      </c>
      <c r="R12" s="2" t="s">
        <v>56</v>
      </c>
      <c r="S12" s="32">
        <v>65.05</v>
      </c>
      <c r="T12" s="33">
        <v>7.8</v>
      </c>
      <c r="U12" s="34">
        <v>8.34</v>
      </c>
      <c r="V12" s="35">
        <v>8.34</v>
      </c>
      <c r="W12" s="11"/>
      <c r="X12" s="2" t="s">
        <v>3</v>
      </c>
      <c r="Y12" s="47">
        <v>45</v>
      </c>
      <c r="Z12" s="47">
        <v>40</v>
      </c>
      <c r="AA12" s="47">
        <v>43</v>
      </c>
      <c r="AB12" s="33">
        <v>2</v>
      </c>
      <c r="AC12" s="10">
        <v>2</v>
      </c>
      <c r="AD12" s="50">
        <f t="shared" ref="AD12:AD13" si="39">IF(Y12="","",Y12*Z12*AA12/1000000)</f>
        <v>7.6999999999999999E-2</v>
      </c>
      <c r="AE12" s="37">
        <f t="shared" ref="AE12:AE13" si="40">IF(AC12="","",65/AD12*AC12)</f>
        <v>1688</v>
      </c>
      <c r="AF12" s="2">
        <v>3200</v>
      </c>
      <c r="AG12" s="38">
        <f t="shared" ref="AG12:AG13" si="41">IF(ISERROR(AF12/AE12),"",AF12/AE12)</f>
        <v>1.9</v>
      </c>
      <c r="AH12" s="2" t="s">
        <v>71</v>
      </c>
      <c r="AI12" s="39">
        <v>0.32800000000000001</v>
      </c>
      <c r="AJ12" s="38">
        <f>IF(ISERROR(V12*AI12),"",V12*AI12)</f>
        <v>2.74</v>
      </c>
      <c r="AK12" s="38">
        <f t="shared" si="16"/>
        <v>12.98</v>
      </c>
      <c r="AL12" s="39">
        <v>0.01</v>
      </c>
      <c r="AM12" s="38">
        <f t="shared" si="17"/>
        <v>0.15</v>
      </c>
      <c r="AN12" s="39"/>
      <c r="AO12" s="38">
        <f t="shared" si="18"/>
        <v>0</v>
      </c>
      <c r="AP12" s="39">
        <v>0.08</v>
      </c>
      <c r="AQ12" s="38">
        <f t="shared" si="19"/>
        <v>1.19</v>
      </c>
      <c r="AR12" s="2"/>
      <c r="AS12" s="39"/>
      <c r="AT12" s="38">
        <f t="shared" si="20"/>
        <v>0</v>
      </c>
      <c r="AU12" s="2"/>
      <c r="AV12" s="39"/>
      <c r="AW12" s="40">
        <f t="shared" si="21"/>
        <v>0</v>
      </c>
      <c r="AX12" s="38">
        <f t="shared" ref="AX12:AX13" si="42">IF(ISERROR(AM12+AO12+AQ12+AT12+AW12),"",AM12+AO12+AQ12+AT12+AW12)</f>
        <v>1.34</v>
      </c>
      <c r="AY12" s="38">
        <f t="shared" si="22"/>
        <v>14.32</v>
      </c>
      <c r="AZ12" s="41">
        <f t="shared" si="23"/>
        <v>3.8899999999999997E-2</v>
      </c>
      <c r="BA12" s="11">
        <v>14.9</v>
      </c>
      <c r="BB12" s="11">
        <v>14.9</v>
      </c>
      <c r="BC12" s="11">
        <v>34.99</v>
      </c>
      <c r="BD12" s="41">
        <f t="shared" ref="BD12:BD13" si="43">IF(ISERROR((BC12-BA12)/BC12),"",(BC12-BA12)/BC12)</f>
        <v>0.57420000000000004</v>
      </c>
      <c r="BE12" s="10"/>
      <c r="BF12" s="38">
        <f t="shared" si="24"/>
        <v>0</v>
      </c>
      <c r="BG12" s="38">
        <f t="shared" ref="BG12:BG13" si="44">IF(ISERROR(BA12*BE12),"",BA12*BE12)</f>
        <v>0</v>
      </c>
    </row>
    <row r="13" spans="1:59" ht="30">
      <c r="A13" s="31">
        <v>3</v>
      </c>
      <c r="B13" s="2"/>
      <c r="C13" s="2"/>
      <c r="D13" s="2" t="s">
        <v>5</v>
      </c>
      <c r="E13" s="2"/>
      <c r="F13" s="2" t="s">
        <v>4</v>
      </c>
      <c r="G13" s="52" t="s">
        <v>63</v>
      </c>
      <c r="H13" s="2" t="s">
        <v>64</v>
      </c>
      <c r="I13" s="2" t="s">
        <v>65</v>
      </c>
      <c r="J13" s="1" t="s">
        <v>66</v>
      </c>
      <c r="K13" s="59" t="s">
        <v>67</v>
      </c>
      <c r="L13" s="2" t="s">
        <v>70</v>
      </c>
      <c r="M13" s="2" t="s">
        <v>75</v>
      </c>
      <c r="N13" s="53" t="s">
        <v>102</v>
      </c>
      <c r="O13" s="53" t="s">
        <v>102</v>
      </c>
      <c r="P13" s="54" t="s">
        <v>114</v>
      </c>
      <c r="Q13" s="55" t="s">
        <v>90</v>
      </c>
      <c r="R13" s="2" t="s">
        <v>56</v>
      </c>
      <c r="S13" s="32">
        <v>72.41</v>
      </c>
      <c r="T13" s="33">
        <v>7.8</v>
      </c>
      <c r="U13" s="34">
        <v>9.2799999999999994</v>
      </c>
      <c r="V13" s="35">
        <v>9.2799999999999994</v>
      </c>
      <c r="W13" s="11"/>
      <c r="X13" s="2" t="s">
        <v>3</v>
      </c>
      <c r="Y13" s="47">
        <v>45</v>
      </c>
      <c r="Z13" s="47">
        <v>40</v>
      </c>
      <c r="AA13" s="47">
        <v>48</v>
      </c>
      <c r="AB13" s="33">
        <v>2</v>
      </c>
      <c r="AC13" s="10">
        <v>2</v>
      </c>
      <c r="AD13" s="50">
        <f t="shared" si="39"/>
        <v>8.5999999999999993E-2</v>
      </c>
      <c r="AE13" s="37">
        <f t="shared" si="40"/>
        <v>1512</v>
      </c>
      <c r="AF13" s="2">
        <v>3200</v>
      </c>
      <c r="AG13" s="38">
        <f t="shared" si="41"/>
        <v>2.12</v>
      </c>
      <c r="AH13" s="2" t="s">
        <v>71</v>
      </c>
      <c r="AI13" s="39">
        <v>0.32800000000000001</v>
      </c>
      <c r="AJ13" s="38">
        <f t="shared" ref="AJ13" si="45">IF(ISERROR(V13*AI13),"",V13*AI13)</f>
        <v>3.04</v>
      </c>
      <c r="AK13" s="38">
        <f t="shared" si="16"/>
        <v>14.44</v>
      </c>
      <c r="AL13" s="39">
        <v>0.01</v>
      </c>
      <c r="AM13" s="38">
        <f t="shared" si="17"/>
        <v>0.16</v>
      </c>
      <c r="AN13" s="39"/>
      <c r="AO13" s="38">
        <f t="shared" si="18"/>
        <v>0</v>
      </c>
      <c r="AP13" s="39">
        <v>0.08</v>
      </c>
      <c r="AQ13" s="38">
        <f t="shared" si="19"/>
        <v>1.32</v>
      </c>
      <c r="AR13" s="2"/>
      <c r="AS13" s="39"/>
      <c r="AT13" s="38">
        <f t="shared" si="20"/>
        <v>0</v>
      </c>
      <c r="AU13" s="2"/>
      <c r="AV13" s="39"/>
      <c r="AW13" s="40">
        <f t="shared" si="21"/>
        <v>0</v>
      </c>
      <c r="AX13" s="38">
        <f t="shared" si="42"/>
        <v>1.48</v>
      </c>
      <c r="AY13" s="38">
        <f t="shared" si="22"/>
        <v>15.92</v>
      </c>
      <c r="AZ13" s="41">
        <f t="shared" si="23"/>
        <v>3.2199999999999999E-2</v>
      </c>
      <c r="BA13" s="11">
        <v>16.45</v>
      </c>
      <c r="BB13" s="11">
        <v>16.45</v>
      </c>
      <c r="BC13" s="11">
        <v>39.99</v>
      </c>
      <c r="BD13" s="41">
        <f t="shared" si="43"/>
        <v>0.58860000000000001</v>
      </c>
      <c r="BE13" s="10"/>
      <c r="BF13" s="38">
        <f t="shared" si="24"/>
        <v>0</v>
      </c>
      <c r="BG13" s="38">
        <f t="shared" si="44"/>
        <v>0</v>
      </c>
    </row>
    <row r="14" spans="1:59" ht="30">
      <c r="A14" s="31">
        <v>1</v>
      </c>
      <c r="B14" s="2"/>
      <c r="C14" s="2"/>
      <c r="D14" s="2" t="s">
        <v>5</v>
      </c>
      <c r="E14" s="2"/>
      <c r="F14" s="2" t="s">
        <v>4</v>
      </c>
      <c r="G14" s="52" t="s">
        <v>63</v>
      </c>
      <c r="H14" s="2" t="s">
        <v>64</v>
      </c>
      <c r="I14" s="2" t="s">
        <v>65</v>
      </c>
      <c r="J14" s="1" t="s">
        <v>66</v>
      </c>
      <c r="K14" s="59" t="s">
        <v>67</v>
      </c>
      <c r="L14" s="2" t="s">
        <v>68</v>
      </c>
      <c r="M14" s="2" t="s">
        <v>76</v>
      </c>
      <c r="N14" s="53" t="s">
        <v>100</v>
      </c>
      <c r="O14" s="53" t="s">
        <v>100</v>
      </c>
      <c r="P14" s="54" t="s">
        <v>115</v>
      </c>
      <c r="Q14" s="55" t="s">
        <v>91</v>
      </c>
      <c r="R14" s="2" t="s">
        <v>56</v>
      </c>
      <c r="S14" s="32">
        <v>53.08</v>
      </c>
      <c r="T14" s="33">
        <v>7.8</v>
      </c>
      <c r="U14" s="34">
        <v>6.81</v>
      </c>
      <c r="V14" s="35">
        <v>6.81</v>
      </c>
      <c r="W14" s="11"/>
      <c r="X14" s="2" t="s">
        <v>3</v>
      </c>
      <c r="Y14" s="47">
        <v>45</v>
      </c>
      <c r="Z14" s="47">
        <v>40</v>
      </c>
      <c r="AA14" s="47">
        <v>38</v>
      </c>
      <c r="AB14" s="33">
        <v>2</v>
      </c>
      <c r="AC14" s="36">
        <v>2</v>
      </c>
      <c r="AD14" s="50">
        <f>IF(Y14="","",Y14*Z14*AA14/1000000)</f>
        <v>6.8000000000000005E-2</v>
      </c>
      <c r="AE14" s="37">
        <f>IF(AC14="","",65/AD14*AC14)</f>
        <v>1912</v>
      </c>
      <c r="AF14" s="2">
        <v>3200</v>
      </c>
      <c r="AG14" s="38">
        <f>IF(ISERROR(AF14/AE14),"",AF14/AE14)</f>
        <v>1.67</v>
      </c>
      <c r="AH14" s="2" t="s">
        <v>71</v>
      </c>
      <c r="AI14" s="39">
        <v>0.32800000000000001</v>
      </c>
      <c r="AJ14" s="38">
        <f>IF(ISERROR(V14*AI14),"",V14*AI14)</f>
        <v>2.23</v>
      </c>
      <c r="AK14" s="38">
        <f t="shared" si="16"/>
        <v>10.71</v>
      </c>
      <c r="AL14" s="39">
        <v>0.01</v>
      </c>
      <c r="AM14" s="38">
        <f t="shared" si="17"/>
        <v>0.12</v>
      </c>
      <c r="AN14" s="39"/>
      <c r="AO14" s="38">
        <f t="shared" si="18"/>
        <v>0</v>
      </c>
      <c r="AP14" s="39">
        <v>0.08</v>
      </c>
      <c r="AQ14" s="38">
        <f t="shared" si="19"/>
        <v>0.99</v>
      </c>
      <c r="AR14" s="2"/>
      <c r="AS14" s="39"/>
      <c r="AT14" s="38">
        <f t="shared" si="20"/>
        <v>0</v>
      </c>
      <c r="AU14" s="2"/>
      <c r="AV14" s="39"/>
      <c r="AW14" s="40">
        <f t="shared" si="21"/>
        <v>0</v>
      </c>
      <c r="AX14" s="38">
        <f>IF(ISERROR(AM14+AO14+AQ14+AT14+AW14),"",AM14+AO14+AQ14+AT14+AW14)</f>
        <v>1.1100000000000001</v>
      </c>
      <c r="AY14" s="38">
        <f t="shared" si="22"/>
        <v>11.82</v>
      </c>
      <c r="AZ14" s="41">
        <f t="shared" si="23"/>
        <v>4.6800000000000001E-2</v>
      </c>
      <c r="BA14" s="11">
        <v>12.4</v>
      </c>
      <c r="BB14" s="11">
        <v>12.4</v>
      </c>
      <c r="BC14" s="11">
        <v>29.99</v>
      </c>
      <c r="BD14" s="41">
        <f>IF(ISERROR((BC14-BA14)/BC14),"",(BC14-BA14)/BC14)</f>
        <v>0.58650000000000002</v>
      </c>
      <c r="BE14" s="10"/>
      <c r="BF14" s="38">
        <f t="shared" si="24"/>
        <v>0</v>
      </c>
      <c r="BG14" s="38">
        <f>IF(ISERROR(BA14*BE14),"",BA14*BE14)</f>
        <v>0</v>
      </c>
    </row>
    <row r="15" spans="1:59" ht="30">
      <c r="A15" s="31">
        <v>2</v>
      </c>
      <c r="B15" s="2"/>
      <c r="C15" s="2"/>
      <c r="D15" s="2" t="s">
        <v>5</v>
      </c>
      <c r="E15" s="2"/>
      <c r="F15" s="2" t="s">
        <v>4</v>
      </c>
      <c r="G15" s="52" t="s">
        <v>63</v>
      </c>
      <c r="H15" s="2" t="s">
        <v>64</v>
      </c>
      <c r="I15" s="2" t="s">
        <v>65</v>
      </c>
      <c r="J15" s="1" t="s">
        <v>66</v>
      </c>
      <c r="K15" s="59" t="s">
        <v>67</v>
      </c>
      <c r="L15" s="2" t="s">
        <v>69</v>
      </c>
      <c r="M15" s="2" t="s">
        <v>76</v>
      </c>
      <c r="N15" s="53" t="s">
        <v>101</v>
      </c>
      <c r="O15" s="53" t="s">
        <v>101</v>
      </c>
      <c r="P15" s="54" t="s">
        <v>116</v>
      </c>
      <c r="Q15" s="55" t="s">
        <v>92</v>
      </c>
      <c r="R15" s="2" t="s">
        <v>56</v>
      </c>
      <c r="S15" s="32">
        <v>65.05</v>
      </c>
      <c r="T15" s="33">
        <v>7.8</v>
      </c>
      <c r="U15" s="34">
        <v>8.34</v>
      </c>
      <c r="V15" s="35">
        <v>8.34</v>
      </c>
      <c r="W15" s="11"/>
      <c r="X15" s="2" t="s">
        <v>3</v>
      </c>
      <c r="Y15" s="47">
        <v>45</v>
      </c>
      <c r="Z15" s="47">
        <v>40</v>
      </c>
      <c r="AA15" s="47">
        <v>43</v>
      </c>
      <c r="AB15" s="33">
        <v>2</v>
      </c>
      <c r="AC15" s="10">
        <v>2</v>
      </c>
      <c r="AD15" s="50">
        <f t="shared" ref="AD15:AD16" si="46">IF(Y15="","",Y15*Z15*AA15/1000000)</f>
        <v>7.6999999999999999E-2</v>
      </c>
      <c r="AE15" s="37">
        <f t="shared" ref="AE15:AE16" si="47">IF(AC15="","",65/AD15*AC15)</f>
        <v>1688</v>
      </c>
      <c r="AF15" s="2">
        <v>3200</v>
      </c>
      <c r="AG15" s="38">
        <f t="shared" ref="AG15:AG16" si="48">IF(ISERROR(AF15/AE15),"",AF15/AE15)</f>
        <v>1.9</v>
      </c>
      <c r="AH15" s="2" t="s">
        <v>71</v>
      </c>
      <c r="AI15" s="39">
        <v>0.32800000000000001</v>
      </c>
      <c r="AJ15" s="38">
        <f>IF(ISERROR(V15*AI15),"",V15*AI15)</f>
        <v>2.74</v>
      </c>
      <c r="AK15" s="38">
        <f t="shared" si="16"/>
        <v>12.98</v>
      </c>
      <c r="AL15" s="39">
        <v>0.01</v>
      </c>
      <c r="AM15" s="38">
        <f t="shared" si="17"/>
        <v>0.15</v>
      </c>
      <c r="AN15" s="39"/>
      <c r="AO15" s="38">
        <f t="shared" si="18"/>
        <v>0</v>
      </c>
      <c r="AP15" s="39">
        <v>0.08</v>
      </c>
      <c r="AQ15" s="38">
        <f t="shared" si="19"/>
        <v>1.19</v>
      </c>
      <c r="AR15" s="2"/>
      <c r="AS15" s="39"/>
      <c r="AT15" s="38">
        <f t="shared" si="20"/>
        <v>0</v>
      </c>
      <c r="AU15" s="2"/>
      <c r="AV15" s="39"/>
      <c r="AW15" s="40">
        <f t="shared" si="21"/>
        <v>0</v>
      </c>
      <c r="AX15" s="38">
        <f t="shared" ref="AX15:AX16" si="49">IF(ISERROR(AM15+AO15+AQ15+AT15+AW15),"",AM15+AO15+AQ15+AT15+AW15)</f>
        <v>1.34</v>
      </c>
      <c r="AY15" s="38">
        <f t="shared" si="22"/>
        <v>14.32</v>
      </c>
      <c r="AZ15" s="41">
        <f t="shared" si="23"/>
        <v>3.8899999999999997E-2</v>
      </c>
      <c r="BA15" s="11">
        <v>14.9</v>
      </c>
      <c r="BB15" s="11">
        <v>14.9</v>
      </c>
      <c r="BC15" s="11">
        <v>34.99</v>
      </c>
      <c r="BD15" s="41">
        <f t="shared" ref="BD15:BD16" si="50">IF(ISERROR((BC15-BA15)/BC15),"",(BC15-BA15)/BC15)</f>
        <v>0.57420000000000004</v>
      </c>
      <c r="BE15" s="10"/>
      <c r="BF15" s="38">
        <f t="shared" si="24"/>
        <v>0</v>
      </c>
      <c r="BG15" s="38">
        <f t="shared" ref="BG15:BG16" si="51">IF(ISERROR(BA15*BE15),"",BA15*BE15)</f>
        <v>0</v>
      </c>
    </row>
    <row r="16" spans="1:59" ht="30">
      <c r="A16" s="31">
        <v>3</v>
      </c>
      <c r="B16" s="2"/>
      <c r="C16" s="2"/>
      <c r="D16" s="2" t="s">
        <v>5</v>
      </c>
      <c r="E16" s="2"/>
      <c r="F16" s="2" t="s">
        <v>4</v>
      </c>
      <c r="G16" s="52" t="s">
        <v>63</v>
      </c>
      <c r="H16" s="2" t="s">
        <v>64</v>
      </c>
      <c r="I16" s="2" t="s">
        <v>65</v>
      </c>
      <c r="J16" s="1" t="s">
        <v>66</v>
      </c>
      <c r="K16" s="59" t="s">
        <v>67</v>
      </c>
      <c r="L16" s="2" t="s">
        <v>70</v>
      </c>
      <c r="M16" s="2" t="s">
        <v>76</v>
      </c>
      <c r="N16" s="53" t="s">
        <v>102</v>
      </c>
      <c r="O16" s="53" t="s">
        <v>102</v>
      </c>
      <c r="P16" s="54" t="s">
        <v>117</v>
      </c>
      <c r="Q16" s="55" t="s">
        <v>93</v>
      </c>
      <c r="R16" s="2" t="s">
        <v>56</v>
      </c>
      <c r="S16" s="32">
        <v>72.41</v>
      </c>
      <c r="T16" s="33">
        <v>7.8</v>
      </c>
      <c r="U16" s="34">
        <v>9.2799999999999994</v>
      </c>
      <c r="V16" s="35">
        <v>9.2799999999999994</v>
      </c>
      <c r="W16" s="11"/>
      <c r="X16" s="2" t="s">
        <v>3</v>
      </c>
      <c r="Y16" s="47">
        <v>45</v>
      </c>
      <c r="Z16" s="47">
        <v>40</v>
      </c>
      <c r="AA16" s="47">
        <v>48</v>
      </c>
      <c r="AB16" s="33">
        <v>2</v>
      </c>
      <c r="AC16" s="10">
        <v>2</v>
      </c>
      <c r="AD16" s="50">
        <f t="shared" si="46"/>
        <v>8.5999999999999993E-2</v>
      </c>
      <c r="AE16" s="37">
        <f t="shared" si="47"/>
        <v>1512</v>
      </c>
      <c r="AF16" s="2">
        <v>3200</v>
      </c>
      <c r="AG16" s="38">
        <f t="shared" si="48"/>
        <v>2.12</v>
      </c>
      <c r="AH16" s="2" t="s">
        <v>71</v>
      </c>
      <c r="AI16" s="39">
        <v>0.32800000000000001</v>
      </c>
      <c r="AJ16" s="38">
        <f t="shared" ref="AJ16" si="52">IF(ISERROR(V16*AI16),"",V16*AI16)</f>
        <v>3.04</v>
      </c>
      <c r="AK16" s="38">
        <f t="shared" si="16"/>
        <v>14.44</v>
      </c>
      <c r="AL16" s="39">
        <v>0.01</v>
      </c>
      <c r="AM16" s="38">
        <f t="shared" si="17"/>
        <v>0.16</v>
      </c>
      <c r="AN16" s="39"/>
      <c r="AO16" s="38">
        <f t="shared" si="18"/>
        <v>0</v>
      </c>
      <c r="AP16" s="39">
        <v>0.08</v>
      </c>
      <c r="AQ16" s="38">
        <f t="shared" si="19"/>
        <v>1.32</v>
      </c>
      <c r="AR16" s="2"/>
      <c r="AS16" s="39"/>
      <c r="AT16" s="38">
        <f t="shared" si="20"/>
        <v>0</v>
      </c>
      <c r="AU16" s="2"/>
      <c r="AV16" s="39"/>
      <c r="AW16" s="40">
        <f t="shared" si="21"/>
        <v>0</v>
      </c>
      <c r="AX16" s="38">
        <f t="shared" si="49"/>
        <v>1.48</v>
      </c>
      <c r="AY16" s="38">
        <f t="shared" si="22"/>
        <v>15.92</v>
      </c>
      <c r="AZ16" s="41">
        <f t="shared" si="23"/>
        <v>3.2199999999999999E-2</v>
      </c>
      <c r="BA16" s="11">
        <v>16.45</v>
      </c>
      <c r="BB16" s="11">
        <v>16.45</v>
      </c>
      <c r="BC16" s="11">
        <v>39.99</v>
      </c>
      <c r="BD16" s="41">
        <f t="shared" si="50"/>
        <v>0.58860000000000001</v>
      </c>
      <c r="BE16" s="10"/>
      <c r="BF16" s="38">
        <f t="shared" si="24"/>
        <v>0</v>
      </c>
      <c r="BG16" s="38">
        <f t="shared" si="51"/>
        <v>0</v>
      </c>
    </row>
    <row r="17" spans="1:59" ht="30">
      <c r="A17" s="31">
        <v>1</v>
      </c>
      <c r="B17" s="2"/>
      <c r="C17" s="2"/>
      <c r="D17" s="2" t="s">
        <v>5</v>
      </c>
      <c r="E17" s="2"/>
      <c r="F17" s="2" t="s">
        <v>4</v>
      </c>
      <c r="G17" s="52" t="s">
        <v>63</v>
      </c>
      <c r="H17" s="2" t="s">
        <v>64</v>
      </c>
      <c r="I17" s="2" t="s">
        <v>65</v>
      </c>
      <c r="J17" s="1" t="s">
        <v>66</v>
      </c>
      <c r="K17" s="59" t="s">
        <v>67</v>
      </c>
      <c r="L17" s="2" t="s">
        <v>68</v>
      </c>
      <c r="M17" s="2" t="s">
        <v>77</v>
      </c>
      <c r="N17" s="53" t="s">
        <v>100</v>
      </c>
      <c r="O17" s="53" t="s">
        <v>100</v>
      </c>
      <c r="P17" s="54" t="s">
        <v>118</v>
      </c>
      <c r="Q17" s="55" t="s">
        <v>94</v>
      </c>
      <c r="R17" s="2" t="s">
        <v>56</v>
      </c>
      <c r="S17" s="32">
        <v>53.08</v>
      </c>
      <c r="T17" s="33">
        <v>7.8</v>
      </c>
      <c r="U17" s="34">
        <v>6.81</v>
      </c>
      <c r="V17" s="35">
        <v>6.81</v>
      </c>
      <c r="W17" s="11"/>
      <c r="X17" s="2" t="s">
        <v>3</v>
      </c>
      <c r="Y17" s="47">
        <v>45</v>
      </c>
      <c r="Z17" s="47">
        <v>40</v>
      </c>
      <c r="AA17" s="47">
        <v>38</v>
      </c>
      <c r="AB17" s="33">
        <v>2</v>
      </c>
      <c r="AC17" s="36">
        <v>2</v>
      </c>
      <c r="AD17" s="50">
        <f>IF(Y17="","",Y17*Z17*AA17/1000000)</f>
        <v>6.8000000000000005E-2</v>
      </c>
      <c r="AE17" s="37">
        <f>IF(AC17="","",65/AD17*AC17)</f>
        <v>1912</v>
      </c>
      <c r="AF17" s="2">
        <v>3200</v>
      </c>
      <c r="AG17" s="38">
        <f>IF(ISERROR(AF17/AE17),"",AF17/AE17)</f>
        <v>1.67</v>
      </c>
      <c r="AH17" s="2" t="s">
        <v>71</v>
      </c>
      <c r="AI17" s="39">
        <v>0.32800000000000001</v>
      </c>
      <c r="AJ17" s="38">
        <f>IF(ISERROR(V17*AI17),"",V17*AI17)</f>
        <v>2.23</v>
      </c>
      <c r="AK17" s="38">
        <f t="shared" si="16"/>
        <v>10.71</v>
      </c>
      <c r="AL17" s="39">
        <v>0.01</v>
      </c>
      <c r="AM17" s="38">
        <f t="shared" si="17"/>
        <v>0.12</v>
      </c>
      <c r="AN17" s="39"/>
      <c r="AO17" s="38">
        <f t="shared" si="18"/>
        <v>0</v>
      </c>
      <c r="AP17" s="39">
        <v>0.08</v>
      </c>
      <c r="AQ17" s="38">
        <f t="shared" si="19"/>
        <v>0.99</v>
      </c>
      <c r="AR17" s="2"/>
      <c r="AS17" s="39"/>
      <c r="AT17" s="38">
        <f t="shared" si="20"/>
        <v>0</v>
      </c>
      <c r="AU17" s="2"/>
      <c r="AV17" s="39"/>
      <c r="AW17" s="40">
        <f t="shared" si="21"/>
        <v>0</v>
      </c>
      <c r="AX17" s="38">
        <f>IF(ISERROR(AM17+AO17+AQ17+AT17+AW17),"",AM17+AO17+AQ17+AT17+AW17)</f>
        <v>1.1100000000000001</v>
      </c>
      <c r="AY17" s="38">
        <f t="shared" si="22"/>
        <v>11.82</v>
      </c>
      <c r="AZ17" s="41">
        <f t="shared" si="23"/>
        <v>4.6800000000000001E-2</v>
      </c>
      <c r="BA17" s="11">
        <v>12.4</v>
      </c>
      <c r="BB17" s="11">
        <v>12.4</v>
      </c>
      <c r="BC17" s="11">
        <v>29.99</v>
      </c>
      <c r="BD17" s="41">
        <f>IF(ISERROR((BC17-BA17)/BC17),"",(BC17-BA17)/BC17)</f>
        <v>0.58650000000000002</v>
      </c>
      <c r="BE17" s="10"/>
      <c r="BF17" s="38">
        <f t="shared" si="24"/>
        <v>0</v>
      </c>
      <c r="BG17" s="38">
        <f>IF(ISERROR(BA17*BE17),"",BA17*BE17)</f>
        <v>0</v>
      </c>
    </row>
    <row r="18" spans="1:59" ht="30">
      <c r="A18" s="31">
        <v>2</v>
      </c>
      <c r="B18" s="2"/>
      <c r="C18" s="2"/>
      <c r="D18" s="2" t="s">
        <v>5</v>
      </c>
      <c r="E18" s="2"/>
      <c r="F18" s="2" t="s">
        <v>4</v>
      </c>
      <c r="G18" s="52" t="s">
        <v>63</v>
      </c>
      <c r="H18" s="2" t="s">
        <v>64</v>
      </c>
      <c r="I18" s="2" t="s">
        <v>65</v>
      </c>
      <c r="J18" s="1" t="s">
        <v>66</v>
      </c>
      <c r="K18" s="59" t="s">
        <v>67</v>
      </c>
      <c r="L18" s="2" t="s">
        <v>69</v>
      </c>
      <c r="M18" s="2" t="s">
        <v>77</v>
      </c>
      <c r="N18" s="53" t="s">
        <v>101</v>
      </c>
      <c r="O18" s="53" t="s">
        <v>101</v>
      </c>
      <c r="P18" s="54" t="s">
        <v>119</v>
      </c>
      <c r="Q18" s="55" t="s">
        <v>95</v>
      </c>
      <c r="R18" s="2" t="s">
        <v>56</v>
      </c>
      <c r="S18" s="32">
        <v>65.05</v>
      </c>
      <c r="T18" s="33">
        <v>7.8</v>
      </c>
      <c r="U18" s="34">
        <v>8.34</v>
      </c>
      <c r="V18" s="35">
        <v>8.34</v>
      </c>
      <c r="W18" s="11"/>
      <c r="X18" s="2" t="s">
        <v>3</v>
      </c>
      <c r="Y18" s="47">
        <v>45</v>
      </c>
      <c r="Z18" s="47">
        <v>40</v>
      </c>
      <c r="AA18" s="47">
        <v>43</v>
      </c>
      <c r="AB18" s="33">
        <v>2</v>
      </c>
      <c r="AC18" s="10">
        <v>2</v>
      </c>
      <c r="AD18" s="50">
        <f t="shared" ref="AD18:AD19" si="53">IF(Y18="","",Y18*Z18*AA18/1000000)</f>
        <v>7.6999999999999999E-2</v>
      </c>
      <c r="AE18" s="37">
        <f t="shared" ref="AE18:AE19" si="54">IF(AC18="","",65/AD18*AC18)</f>
        <v>1688</v>
      </c>
      <c r="AF18" s="2">
        <v>3200</v>
      </c>
      <c r="AG18" s="38">
        <f t="shared" ref="AG18:AG19" si="55">IF(ISERROR(AF18/AE18),"",AF18/AE18)</f>
        <v>1.9</v>
      </c>
      <c r="AH18" s="2" t="s">
        <v>71</v>
      </c>
      <c r="AI18" s="39">
        <v>0.32800000000000001</v>
      </c>
      <c r="AJ18" s="38">
        <f>IF(ISERROR(V18*AI18),"",V18*AI18)</f>
        <v>2.74</v>
      </c>
      <c r="AK18" s="38">
        <f t="shared" si="16"/>
        <v>12.98</v>
      </c>
      <c r="AL18" s="39">
        <v>0.01</v>
      </c>
      <c r="AM18" s="38">
        <f t="shared" si="17"/>
        <v>0.15</v>
      </c>
      <c r="AN18" s="39"/>
      <c r="AO18" s="38">
        <f t="shared" si="18"/>
        <v>0</v>
      </c>
      <c r="AP18" s="39">
        <v>0.08</v>
      </c>
      <c r="AQ18" s="38">
        <f t="shared" si="19"/>
        <v>1.19</v>
      </c>
      <c r="AR18" s="2"/>
      <c r="AS18" s="39"/>
      <c r="AT18" s="38">
        <f t="shared" si="20"/>
        <v>0</v>
      </c>
      <c r="AU18" s="2"/>
      <c r="AV18" s="39"/>
      <c r="AW18" s="40">
        <f t="shared" si="21"/>
        <v>0</v>
      </c>
      <c r="AX18" s="38">
        <f t="shared" ref="AX18:AX19" si="56">IF(ISERROR(AM18+AO18+AQ18+AT18+AW18),"",AM18+AO18+AQ18+AT18+AW18)</f>
        <v>1.34</v>
      </c>
      <c r="AY18" s="38">
        <f t="shared" si="22"/>
        <v>14.32</v>
      </c>
      <c r="AZ18" s="41">
        <f t="shared" si="23"/>
        <v>3.8899999999999997E-2</v>
      </c>
      <c r="BA18" s="11">
        <v>14.9</v>
      </c>
      <c r="BB18" s="11">
        <v>14.9</v>
      </c>
      <c r="BC18" s="11">
        <v>34.99</v>
      </c>
      <c r="BD18" s="41">
        <f t="shared" ref="BD18:BD19" si="57">IF(ISERROR((BC18-BA18)/BC18),"",(BC18-BA18)/BC18)</f>
        <v>0.57420000000000004</v>
      </c>
      <c r="BE18" s="10"/>
      <c r="BF18" s="38">
        <f t="shared" si="24"/>
        <v>0</v>
      </c>
      <c r="BG18" s="38">
        <f t="shared" ref="BG18:BG19" si="58">IF(ISERROR(BA18*BE18),"",BA18*BE18)</f>
        <v>0</v>
      </c>
    </row>
    <row r="19" spans="1:59" ht="30">
      <c r="A19" s="31">
        <v>3</v>
      </c>
      <c r="B19" s="2"/>
      <c r="C19" s="2"/>
      <c r="D19" s="2" t="s">
        <v>5</v>
      </c>
      <c r="E19" s="2"/>
      <c r="F19" s="2" t="s">
        <v>4</v>
      </c>
      <c r="G19" s="52" t="s">
        <v>63</v>
      </c>
      <c r="H19" s="2" t="s">
        <v>64</v>
      </c>
      <c r="I19" s="2" t="s">
        <v>65</v>
      </c>
      <c r="J19" s="1" t="s">
        <v>66</v>
      </c>
      <c r="K19" s="59" t="s">
        <v>67</v>
      </c>
      <c r="L19" s="2" t="s">
        <v>70</v>
      </c>
      <c r="M19" s="2" t="s">
        <v>77</v>
      </c>
      <c r="N19" s="53" t="s">
        <v>102</v>
      </c>
      <c r="O19" s="53" t="s">
        <v>102</v>
      </c>
      <c r="P19" s="54" t="s">
        <v>120</v>
      </c>
      <c r="Q19" s="55" t="s">
        <v>96</v>
      </c>
      <c r="R19" s="2" t="s">
        <v>56</v>
      </c>
      <c r="S19" s="32">
        <v>72.41</v>
      </c>
      <c r="T19" s="33">
        <v>7.8</v>
      </c>
      <c r="U19" s="34">
        <v>9.2799999999999994</v>
      </c>
      <c r="V19" s="35">
        <v>9.2799999999999994</v>
      </c>
      <c r="W19" s="11"/>
      <c r="X19" s="2" t="s">
        <v>3</v>
      </c>
      <c r="Y19" s="47">
        <v>45</v>
      </c>
      <c r="Z19" s="47">
        <v>40</v>
      </c>
      <c r="AA19" s="47">
        <v>48</v>
      </c>
      <c r="AB19" s="33">
        <v>2</v>
      </c>
      <c r="AC19" s="10">
        <v>2</v>
      </c>
      <c r="AD19" s="50">
        <f t="shared" si="53"/>
        <v>8.5999999999999993E-2</v>
      </c>
      <c r="AE19" s="37">
        <f t="shared" si="54"/>
        <v>1512</v>
      </c>
      <c r="AF19" s="2">
        <v>3200</v>
      </c>
      <c r="AG19" s="38">
        <f t="shared" si="55"/>
        <v>2.12</v>
      </c>
      <c r="AH19" s="2" t="s">
        <v>71</v>
      </c>
      <c r="AI19" s="39">
        <v>0.32800000000000001</v>
      </c>
      <c r="AJ19" s="38">
        <f t="shared" ref="AJ19" si="59">IF(ISERROR(V19*AI19),"",V19*AI19)</f>
        <v>3.04</v>
      </c>
      <c r="AK19" s="38">
        <f t="shared" si="16"/>
        <v>14.44</v>
      </c>
      <c r="AL19" s="39">
        <v>0.01</v>
      </c>
      <c r="AM19" s="38">
        <f t="shared" si="17"/>
        <v>0.16</v>
      </c>
      <c r="AN19" s="39"/>
      <c r="AO19" s="38">
        <f t="shared" si="18"/>
        <v>0</v>
      </c>
      <c r="AP19" s="39">
        <v>0.08</v>
      </c>
      <c r="AQ19" s="38">
        <f t="shared" si="19"/>
        <v>1.32</v>
      </c>
      <c r="AR19" s="2"/>
      <c r="AS19" s="39"/>
      <c r="AT19" s="38">
        <f t="shared" si="20"/>
        <v>0</v>
      </c>
      <c r="AU19" s="2"/>
      <c r="AV19" s="39"/>
      <c r="AW19" s="40">
        <f t="shared" si="21"/>
        <v>0</v>
      </c>
      <c r="AX19" s="38">
        <f t="shared" si="56"/>
        <v>1.48</v>
      </c>
      <c r="AY19" s="38">
        <f t="shared" si="22"/>
        <v>15.92</v>
      </c>
      <c r="AZ19" s="41">
        <f t="shared" si="23"/>
        <v>3.2199999999999999E-2</v>
      </c>
      <c r="BA19" s="11">
        <v>16.45</v>
      </c>
      <c r="BB19" s="11">
        <v>16.45</v>
      </c>
      <c r="BC19" s="11">
        <v>39.99</v>
      </c>
      <c r="BD19" s="41">
        <f t="shared" si="57"/>
        <v>0.58860000000000001</v>
      </c>
      <c r="BE19" s="10"/>
      <c r="BF19" s="38">
        <f t="shared" si="24"/>
        <v>0</v>
      </c>
      <c r="BG19" s="38">
        <f t="shared" si="58"/>
        <v>0</v>
      </c>
    </row>
    <row r="20" spans="1:59" ht="30">
      <c r="A20" s="31">
        <v>1</v>
      </c>
      <c r="B20" s="2"/>
      <c r="C20" s="2"/>
      <c r="D20" s="2" t="s">
        <v>5</v>
      </c>
      <c r="E20" s="2"/>
      <c r="F20" s="2" t="s">
        <v>4</v>
      </c>
      <c r="G20" s="52" t="s">
        <v>63</v>
      </c>
      <c r="H20" s="2" t="s">
        <v>64</v>
      </c>
      <c r="I20" s="2" t="s">
        <v>65</v>
      </c>
      <c r="J20" s="1" t="s">
        <v>66</v>
      </c>
      <c r="K20" s="59" t="s">
        <v>67</v>
      </c>
      <c r="L20" s="2" t="s">
        <v>68</v>
      </c>
      <c r="M20" s="2" t="s">
        <v>78</v>
      </c>
      <c r="N20" s="53" t="s">
        <v>100</v>
      </c>
      <c r="O20" s="53" t="s">
        <v>100</v>
      </c>
      <c r="P20" s="54" t="s">
        <v>121</v>
      </c>
      <c r="Q20" s="55" t="s">
        <v>97</v>
      </c>
      <c r="R20" s="2" t="s">
        <v>56</v>
      </c>
      <c r="S20" s="32">
        <v>53.08</v>
      </c>
      <c r="T20" s="33">
        <v>7.8</v>
      </c>
      <c r="U20" s="34">
        <v>6.81</v>
      </c>
      <c r="V20" s="35">
        <v>6.81</v>
      </c>
      <c r="W20" s="11"/>
      <c r="X20" s="2" t="s">
        <v>3</v>
      </c>
      <c r="Y20" s="47">
        <v>45</v>
      </c>
      <c r="Z20" s="47">
        <v>40</v>
      </c>
      <c r="AA20" s="47">
        <v>38</v>
      </c>
      <c r="AB20" s="33">
        <v>2</v>
      </c>
      <c r="AC20" s="36">
        <v>2</v>
      </c>
      <c r="AD20" s="50">
        <f>IF(Y20="","",Y20*Z20*AA20/1000000)</f>
        <v>6.8000000000000005E-2</v>
      </c>
      <c r="AE20" s="37">
        <f>IF(AC20="","",65/AD20*AC20)</f>
        <v>1912</v>
      </c>
      <c r="AF20" s="2">
        <v>3200</v>
      </c>
      <c r="AG20" s="38">
        <f>IF(ISERROR(AF20/AE20),"",AF20/AE20)</f>
        <v>1.67</v>
      </c>
      <c r="AH20" s="2" t="s">
        <v>71</v>
      </c>
      <c r="AI20" s="39">
        <v>0.32800000000000001</v>
      </c>
      <c r="AJ20" s="38">
        <f>IF(ISERROR(V20*AI20),"",V20*AI20)</f>
        <v>2.23</v>
      </c>
      <c r="AK20" s="38">
        <f t="shared" si="16"/>
        <v>10.71</v>
      </c>
      <c r="AL20" s="39">
        <v>0.01</v>
      </c>
      <c r="AM20" s="38">
        <f t="shared" si="17"/>
        <v>0.12</v>
      </c>
      <c r="AN20" s="39"/>
      <c r="AO20" s="38">
        <f t="shared" si="18"/>
        <v>0</v>
      </c>
      <c r="AP20" s="39">
        <v>0.08</v>
      </c>
      <c r="AQ20" s="38">
        <f t="shared" si="19"/>
        <v>0.99</v>
      </c>
      <c r="AR20" s="2"/>
      <c r="AS20" s="39"/>
      <c r="AT20" s="38">
        <f t="shared" si="20"/>
        <v>0</v>
      </c>
      <c r="AU20" s="2"/>
      <c r="AV20" s="39"/>
      <c r="AW20" s="40">
        <f t="shared" si="21"/>
        <v>0</v>
      </c>
      <c r="AX20" s="38">
        <f>IF(ISERROR(AM20+AO20+AQ20+AT20+AW20),"",AM20+AO20+AQ20+AT20+AW20)</f>
        <v>1.1100000000000001</v>
      </c>
      <c r="AY20" s="38">
        <f t="shared" si="22"/>
        <v>11.82</v>
      </c>
      <c r="AZ20" s="41">
        <f t="shared" si="23"/>
        <v>4.6800000000000001E-2</v>
      </c>
      <c r="BA20" s="11">
        <v>12.4</v>
      </c>
      <c r="BB20" s="11">
        <v>12.4</v>
      </c>
      <c r="BC20" s="11">
        <v>29.99</v>
      </c>
      <c r="BD20" s="41">
        <f>IF(ISERROR((BC20-BA20)/BC20),"",(BC20-BA20)/BC20)</f>
        <v>0.58650000000000002</v>
      </c>
      <c r="BE20" s="10"/>
      <c r="BF20" s="38">
        <f t="shared" si="24"/>
        <v>0</v>
      </c>
      <c r="BG20" s="38">
        <f>IF(ISERROR(BA20*BE20),"",BA20*BE20)</f>
        <v>0</v>
      </c>
    </row>
    <row r="21" spans="1:59" ht="30">
      <c r="A21" s="31">
        <v>2</v>
      </c>
      <c r="B21" s="2"/>
      <c r="C21" s="2"/>
      <c r="D21" s="2" t="s">
        <v>5</v>
      </c>
      <c r="E21" s="2"/>
      <c r="F21" s="2" t="s">
        <v>4</v>
      </c>
      <c r="G21" s="52" t="s">
        <v>63</v>
      </c>
      <c r="H21" s="2" t="s">
        <v>64</v>
      </c>
      <c r="I21" s="2" t="s">
        <v>65</v>
      </c>
      <c r="J21" s="1" t="s">
        <v>66</v>
      </c>
      <c r="K21" s="59" t="s">
        <v>67</v>
      </c>
      <c r="L21" s="2" t="s">
        <v>69</v>
      </c>
      <c r="M21" s="2" t="s">
        <v>78</v>
      </c>
      <c r="N21" s="53" t="s">
        <v>101</v>
      </c>
      <c r="O21" s="53" t="s">
        <v>101</v>
      </c>
      <c r="P21" s="54" t="s">
        <v>122</v>
      </c>
      <c r="Q21" s="55" t="s">
        <v>98</v>
      </c>
      <c r="R21" s="2" t="s">
        <v>56</v>
      </c>
      <c r="S21" s="32">
        <v>65.05</v>
      </c>
      <c r="T21" s="33">
        <v>7.8</v>
      </c>
      <c r="U21" s="34">
        <v>8.34</v>
      </c>
      <c r="V21" s="35">
        <v>8.34</v>
      </c>
      <c r="W21" s="11"/>
      <c r="X21" s="2" t="s">
        <v>3</v>
      </c>
      <c r="Y21" s="47">
        <v>45</v>
      </c>
      <c r="Z21" s="47">
        <v>40</v>
      </c>
      <c r="AA21" s="47">
        <v>43</v>
      </c>
      <c r="AB21" s="33">
        <v>2</v>
      </c>
      <c r="AC21" s="10">
        <v>2</v>
      </c>
      <c r="AD21" s="50">
        <f t="shared" ref="AD21:AD22" si="60">IF(Y21="","",Y21*Z21*AA21/1000000)</f>
        <v>7.6999999999999999E-2</v>
      </c>
      <c r="AE21" s="37">
        <f t="shared" ref="AE21:AE22" si="61">IF(AC21="","",65/AD21*AC21)</f>
        <v>1688</v>
      </c>
      <c r="AF21" s="2">
        <v>3200</v>
      </c>
      <c r="AG21" s="38">
        <f t="shared" ref="AG21:AG22" si="62">IF(ISERROR(AF21/AE21),"",AF21/AE21)</f>
        <v>1.9</v>
      </c>
      <c r="AH21" s="2" t="s">
        <v>71</v>
      </c>
      <c r="AI21" s="39">
        <v>0.32800000000000001</v>
      </c>
      <c r="AJ21" s="38">
        <f>IF(ISERROR(V21*AI21),"",V21*AI21)</f>
        <v>2.74</v>
      </c>
      <c r="AK21" s="38">
        <f t="shared" si="16"/>
        <v>12.98</v>
      </c>
      <c r="AL21" s="39">
        <v>0.01</v>
      </c>
      <c r="AM21" s="38">
        <f t="shared" si="17"/>
        <v>0.15</v>
      </c>
      <c r="AN21" s="39"/>
      <c r="AO21" s="38">
        <f t="shared" si="18"/>
        <v>0</v>
      </c>
      <c r="AP21" s="39">
        <v>0.08</v>
      </c>
      <c r="AQ21" s="38">
        <f t="shared" si="19"/>
        <v>1.19</v>
      </c>
      <c r="AR21" s="2"/>
      <c r="AS21" s="39"/>
      <c r="AT21" s="38">
        <f t="shared" si="20"/>
        <v>0</v>
      </c>
      <c r="AU21" s="2"/>
      <c r="AV21" s="39"/>
      <c r="AW21" s="40">
        <f t="shared" si="21"/>
        <v>0</v>
      </c>
      <c r="AX21" s="38">
        <f t="shared" ref="AX21:AX22" si="63">IF(ISERROR(AM21+AO21+AQ21+AT21+AW21),"",AM21+AO21+AQ21+AT21+AW21)</f>
        <v>1.34</v>
      </c>
      <c r="AY21" s="38">
        <f t="shared" si="22"/>
        <v>14.32</v>
      </c>
      <c r="AZ21" s="41">
        <f t="shared" si="23"/>
        <v>3.8899999999999997E-2</v>
      </c>
      <c r="BA21" s="11">
        <v>14.9</v>
      </c>
      <c r="BB21" s="11">
        <v>14.9</v>
      </c>
      <c r="BC21" s="11">
        <v>34.99</v>
      </c>
      <c r="BD21" s="41">
        <f t="shared" ref="BD21:BD22" si="64">IF(ISERROR((BC21-BA21)/BC21),"",(BC21-BA21)/BC21)</f>
        <v>0.57420000000000004</v>
      </c>
      <c r="BE21" s="10"/>
      <c r="BF21" s="38">
        <f t="shared" si="24"/>
        <v>0</v>
      </c>
      <c r="BG21" s="38">
        <f t="shared" ref="BG21:BG22" si="65">IF(ISERROR(BA21*BE21),"",BA21*BE21)</f>
        <v>0</v>
      </c>
    </row>
    <row r="22" spans="1:59" ht="30">
      <c r="A22" s="31">
        <v>3</v>
      </c>
      <c r="B22" s="2"/>
      <c r="C22" s="2"/>
      <c r="D22" s="2" t="s">
        <v>5</v>
      </c>
      <c r="E22" s="2"/>
      <c r="F22" s="2" t="s">
        <v>4</v>
      </c>
      <c r="G22" s="52" t="s">
        <v>63</v>
      </c>
      <c r="H22" s="2" t="s">
        <v>64</v>
      </c>
      <c r="I22" s="2" t="s">
        <v>65</v>
      </c>
      <c r="J22" s="1" t="s">
        <v>66</v>
      </c>
      <c r="K22" s="59" t="s">
        <v>67</v>
      </c>
      <c r="L22" s="2" t="s">
        <v>70</v>
      </c>
      <c r="M22" s="2" t="s">
        <v>78</v>
      </c>
      <c r="N22" s="53" t="s">
        <v>102</v>
      </c>
      <c r="O22" s="53" t="s">
        <v>102</v>
      </c>
      <c r="P22" s="54" t="s">
        <v>123</v>
      </c>
      <c r="Q22" s="55" t="s">
        <v>99</v>
      </c>
      <c r="R22" s="2" t="s">
        <v>56</v>
      </c>
      <c r="S22" s="32">
        <v>72.41</v>
      </c>
      <c r="T22" s="33">
        <v>7.8</v>
      </c>
      <c r="U22" s="34">
        <v>9.2799999999999994</v>
      </c>
      <c r="V22" s="35">
        <v>9.2799999999999994</v>
      </c>
      <c r="W22" s="11"/>
      <c r="X22" s="2" t="s">
        <v>3</v>
      </c>
      <c r="Y22" s="47">
        <v>45</v>
      </c>
      <c r="Z22" s="47">
        <v>40</v>
      </c>
      <c r="AA22" s="47">
        <v>48</v>
      </c>
      <c r="AB22" s="33">
        <v>2</v>
      </c>
      <c r="AC22" s="10">
        <v>2</v>
      </c>
      <c r="AD22" s="50">
        <f t="shared" si="60"/>
        <v>8.5999999999999993E-2</v>
      </c>
      <c r="AE22" s="37">
        <f t="shared" si="61"/>
        <v>1512</v>
      </c>
      <c r="AF22" s="2">
        <v>3200</v>
      </c>
      <c r="AG22" s="38">
        <f t="shared" si="62"/>
        <v>2.12</v>
      </c>
      <c r="AH22" s="2" t="s">
        <v>71</v>
      </c>
      <c r="AI22" s="39">
        <v>0.32800000000000001</v>
      </c>
      <c r="AJ22" s="38">
        <f t="shared" ref="AJ22" si="66">IF(ISERROR(V22*AI22),"",V22*AI22)</f>
        <v>3.04</v>
      </c>
      <c r="AK22" s="38">
        <f t="shared" si="16"/>
        <v>14.44</v>
      </c>
      <c r="AL22" s="39">
        <v>0.01</v>
      </c>
      <c r="AM22" s="38">
        <f t="shared" si="17"/>
        <v>0.16</v>
      </c>
      <c r="AN22" s="39"/>
      <c r="AO22" s="38">
        <f t="shared" si="18"/>
        <v>0</v>
      </c>
      <c r="AP22" s="39">
        <v>0.08</v>
      </c>
      <c r="AQ22" s="38">
        <f t="shared" si="19"/>
        <v>1.32</v>
      </c>
      <c r="AR22" s="2"/>
      <c r="AS22" s="39"/>
      <c r="AT22" s="38">
        <f t="shared" si="20"/>
        <v>0</v>
      </c>
      <c r="AU22" s="2"/>
      <c r="AV22" s="39"/>
      <c r="AW22" s="40">
        <f t="shared" si="21"/>
        <v>0</v>
      </c>
      <c r="AX22" s="38">
        <f t="shared" si="63"/>
        <v>1.48</v>
      </c>
      <c r="AY22" s="38">
        <f t="shared" si="22"/>
        <v>15.92</v>
      </c>
      <c r="AZ22" s="41">
        <f t="shared" si="23"/>
        <v>3.2199999999999999E-2</v>
      </c>
      <c r="BA22" s="11">
        <v>16.45</v>
      </c>
      <c r="BB22" s="11">
        <v>16.45</v>
      </c>
      <c r="BC22" s="11">
        <v>39.99</v>
      </c>
      <c r="BD22" s="41">
        <f t="shared" si="64"/>
        <v>0.58860000000000001</v>
      </c>
      <c r="BE22" s="10"/>
      <c r="BF22" s="38">
        <f t="shared" si="24"/>
        <v>0</v>
      </c>
      <c r="BG22" s="38">
        <f t="shared" si="65"/>
        <v>0</v>
      </c>
    </row>
  </sheetData>
  <sheetProtection insertRows="0" deleteRows="0" sort="0"/>
  <protectedRanges>
    <protectedRange sqref="P23:BA200 AX2:AZ22 AI2:AU22 BC2:BE22 A2:J200 L23:N200 Q2:AG22 L2:O22" name="Range1"/>
    <protectedRange sqref="AW2:AW22" name="Range1_1"/>
    <protectedRange sqref="K2:K203" name="Range1_1_1"/>
    <protectedRange sqref="P2:P22 O23:O198" name="Range1_2"/>
    <protectedRange sqref="BB23:BB198" name="Range1_3"/>
    <protectedRange sqref="AH2:AH22" name="Range1_3_1"/>
  </protectedRanges>
  <phoneticPr fontId="1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079C906-E8A7-4B31-90B2-2724B26BF393}">
          <x14:formula1>
            <xm:f>#REF!</xm:f>
          </x14:formula1>
          <xm:sqref>D2:D22</xm:sqref>
        </x14:dataValidation>
        <x14:dataValidation type="list" allowBlank="1" showInputMessage="1" showErrorMessage="1" xr:uid="{23036B1C-EF94-4149-8917-CD20EA975AD4}">
          <x14:formula1>
            <xm:f>#REF!</xm:f>
          </x14:formula1>
          <xm:sqref>X2:X22</xm:sqref>
        </x14:dataValidation>
        <x14:dataValidation type="list" allowBlank="1" showInputMessage="1" showErrorMessage="1" xr:uid="{601F07CB-2BB6-4FBB-B2DD-209F0466B4F5}">
          <x14:formula1>
            <xm:f>#REF!</xm:f>
          </x14:formula1>
          <xm:sqref>E2:E22</xm:sqref>
        </x14:dataValidation>
        <x14:dataValidation type="list" allowBlank="1" showInputMessage="1" showErrorMessage="1" xr:uid="{975F8755-D97F-4631-B24F-2BA933EACC2B}">
          <x14:formula1>
            <xm:f>#REF!</xm:f>
          </x14:formula1>
          <xm:sqref>F2:F22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2026-03-02T01:39:17Z</dcterms:modified>
</cp:coreProperties>
</file>