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GT">#REF!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IN">#REF!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1" i="8" l="1"/>
  <c r="AS7" i="8"/>
  <c r="AS8" i="8"/>
  <c r="AS9" i="8"/>
  <c r="AS10" i="8"/>
  <c r="AS11" i="8"/>
  <c r="AS12" i="8"/>
  <c r="AS13" i="8"/>
  <c r="BL4" i="8" l="1"/>
  <c r="AJ2" i="8" l="1"/>
  <c r="BL13" i="8"/>
  <c r="BH13" i="8"/>
  <c r="BB13" i="8"/>
  <c r="AY13" i="8"/>
  <c r="AV13" i="8"/>
  <c r="AQ13" i="8"/>
  <c r="AO13" i="8"/>
  <c r="AM13" i="8"/>
  <c r="AJ13" i="8"/>
  <c r="AD13" i="8"/>
  <c r="AE13" i="8" s="1"/>
  <c r="AG13" i="8" s="1"/>
  <c r="BL12" i="8"/>
  <c r="BH12" i="8"/>
  <c r="BB12" i="8"/>
  <c r="AY12" i="8"/>
  <c r="AV12" i="8"/>
  <c r="AQ12" i="8"/>
  <c r="AO12" i="8"/>
  <c r="AM12" i="8"/>
  <c r="AJ12" i="8"/>
  <c r="AD12" i="8"/>
  <c r="AE12" i="8" s="1"/>
  <c r="AG12" i="8" s="1"/>
  <c r="BH11" i="8"/>
  <c r="BB11" i="8"/>
  <c r="AY11" i="8"/>
  <c r="AV11" i="8"/>
  <c r="AQ11" i="8"/>
  <c r="AO11" i="8"/>
  <c r="AM11" i="8"/>
  <c r="AJ11" i="8"/>
  <c r="AD11" i="8"/>
  <c r="AE11" i="8" s="1"/>
  <c r="AG11" i="8" s="1"/>
  <c r="BL10" i="8"/>
  <c r="BH10" i="8"/>
  <c r="BB10" i="8"/>
  <c r="AY10" i="8"/>
  <c r="AV10" i="8"/>
  <c r="AQ10" i="8"/>
  <c r="AO10" i="8"/>
  <c r="AM10" i="8"/>
  <c r="AD10" i="8"/>
  <c r="AE10" i="8" s="1"/>
  <c r="AG10" i="8" s="1"/>
  <c r="AJ10" i="8"/>
  <c r="BL9" i="8"/>
  <c r="BH9" i="8"/>
  <c r="BB9" i="8"/>
  <c r="AY9" i="8"/>
  <c r="AV9" i="8"/>
  <c r="AQ9" i="8"/>
  <c r="AO9" i="8"/>
  <c r="AM9" i="8"/>
  <c r="BC9" i="8" s="1"/>
  <c r="AD9" i="8"/>
  <c r="AE9" i="8" s="1"/>
  <c r="AG9" i="8" s="1"/>
  <c r="AJ9" i="8"/>
  <c r="BL8" i="8"/>
  <c r="BH8" i="8"/>
  <c r="BB8" i="8"/>
  <c r="AY8" i="8"/>
  <c r="AV8" i="8"/>
  <c r="AQ8" i="8"/>
  <c r="AO8" i="8"/>
  <c r="AM8" i="8"/>
  <c r="AD8" i="8"/>
  <c r="AE8" i="8" s="1"/>
  <c r="AG8" i="8" s="1"/>
  <c r="AJ8" i="8"/>
  <c r="BL7" i="8"/>
  <c r="BH7" i="8"/>
  <c r="BB7" i="8"/>
  <c r="AY7" i="8"/>
  <c r="AV7" i="8"/>
  <c r="AQ7" i="8"/>
  <c r="AO7" i="8"/>
  <c r="AM7" i="8"/>
  <c r="BC7" i="8" s="1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BC4" i="8" s="1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BC6" i="8" l="1"/>
  <c r="BC2" i="8"/>
  <c r="BC8" i="8"/>
  <c r="BC10" i="8"/>
  <c r="BC13" i="8"/>
  <c r="BC12" i="8"/>
  <c r="BC11" i="8"/>
  <c r="BC5" i="8"/>
  <c r="BC3" i="8"/>
  <c r="AK6" i="8"/>
  <c r="AK7" i="8"/>
  <c r="BD7" i="8" s="1"/>
  <c r="BE7" i="8" s="1"/>
  <c r="AK5" i="8"/>
  <c r="BD5" i="8" s="1"/>
  <c r="AK4" i="8"/>
  <c r="BD4" i="8" s="1"/>
  <c r="AK10" i="8"/>
  <c r="AK13" i="8"/>
  <c r="BD13" i="8" s="1"/>
  <c r="BE13" i="8" s="1"/>
  <c r="AK2" i="8"/>
  <c r="AK9" i="8"/>
  <c r="BD9" i="8" s="1"/>
  <c r="BE9" i="8" s="1"/>
  <c r="AK11" i="8"/>
  <c r="AK12" i="8"/>
  <c r="BD12" i="8" s="1"/>
  <c r="BE12" i="8" s="1"/>
  <c r="AK8" i="8"/>
  <c r="BD8" i="8" s="1"/>
  <c r="BE8" i="8" s="1"/>
  <c r="AK3" i="8"/>
  <c r="BD3" i="8" s="1"/>
  <c r="BD10" i="8" l="1"/>
  <c r="BE10" i="8" s="1"/>
  <c r="BD11" i="8"/>
  <c r="BE11" i="8" s="1"/>
  <c r="BK11" i="8"/>
  <c r="BD6" i="8"/>
  <c r="BK6" i="8" s="1"/>
  <c r="BE5" i="8"/>
  <c r="BK10" i="8"/>
  <c r="BD2" i="8"/>
  <c r="BK2" i="8" s="1"/>
  <c r="BK8" i="8"/>
  <c r="BK3" i="8"/>
  <c r="BE6" i="8" l="1"/>
  <c r="BK13" i="8"/>
  <c r="BK7" i="8"/>
  <c r="BE4" i="8"/>
  <c r="BK4" i="8"/>
  <c r="BK9" i="8"/>
  <c r="BK5" i="8"/>
  <c r="BE2" i="8"/>
  <c r="BE3" i="8"/>
  <c r="BK12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<sst xmlns="http://schemas.openxmlformats.org/spreadsheetml/2006/main" count="220" uniqueCount="92">
  <si>
    <t>Brand</t>
  </si>
  <si>
    <t>Package Type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</si>
  <si>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</si>
  <si>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</si>
  <si>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</si>
  <si>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</si>
  <si>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</si>
  <si>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</si>
  <si>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</si>
  <si>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</si>
  <si>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</si>
  <si>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</si>
  <si>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</si>
  <si>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</si>
  <si>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</si>
  <si>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</si>
  <si>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</si>
  <si>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</si>
  <si>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</si>
  <si>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</si>
  <si>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</si>
  <si>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</si>
  <si>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</si>
  <si>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</si>
  <si>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</si>
  <si>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</si>
  <si>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</si>
  <si>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</si>
  <si>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</si>
  <si>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</si>
  <si>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</si>
  <si>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</si>
  <si>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</si>
  <si>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</si>
  <si>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</si>
  <si>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</si>
  <si>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</si>
  <si>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</si>
  <si>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</si>
  <si>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</si>
  <si>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</si>
  <si>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</si>
  <si>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</si>
  <si>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</si>
  <si>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</si>
  <si>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</si>
  <si>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</si>
  <si>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</si>
  <si>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</si>
  <si>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</si>
  <si>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</si>
  <si>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</si>
  <si>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</si>
  <si>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</si>
  <si>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</si>
  <si>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</si>
  <si>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</si>
  <si>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</si>
  <si>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</si>
  <si>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</si>
  <si>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</si>
  <si>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</si>
  <si>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</si>
  <si>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</si>
  <si>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</si>
  <si>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</si>
  <si>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 xml:space="preserve">	62X84"</t>
  </si>
  <si>
    <t>6301.10.0000</t>
  </si>
  <si>
    <t>Roylaty</t>
  </si>
  <si>
    <t>Roylaty%</t>
  </si>
  <si>
    <t>80x84"</t>
  </si>
  <si>
    <t>84x90"</t>
  </si>
  <si>
    <t>100x90"</t>
  </si>
  <si>
    <t>Plush to Sherpa Heated Blanket</t>
  </si>
  <si>
    <t>200gsm Plush to 200gsm Sherpa
Programmable Controller
Print Box, Case Pack 2</t>
  </si>
  <si>
    <t>100% Polyester 200gsm Plush, 100% Polyester 200gsm Sherpa</t>
  </si>
  <si>
    <t>LIGHTER OR DARKER TAUPE HERRINGBONE</t>
  </si>
  <si>
    <t>VINTAGE INDIGO OR HERRINGBONE</t>
  </si>
  <si>
    <t>BLUE PLAID</t>
  </si>
  <si>
    <t>Premier Plush to Sherpa</t>
  </si>
  <si>
    <t>BR54-5447</t>
  </si>
  <si>
    <t>BR54-5448</t>
  </si>
  <si>
    <t>BR54-5449</t>
  </si>
  <si>
    <t>BR54-5450</t>
  </si>
  <si>
    <t>BR54-5451</t>
  </si>
  <si>
    <t>BR54-5452</t>
  </si>
  <si>
    <t>BR54-5453</t>
  </si>
  <si>
    <t>BR54-5454</t>
  </si>
  <si>
    <t>BR54-5455</t>
  </si>
  <si>
    <t>BR54-5456</t>
  </si>
  <si>
    <t>BR54-5457</t>
  </si>
  <si>
    <t>BR54-5446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</si>
</sst>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_);[Red]\([$$-481]#,##0.00\)"/>
    <numFmt numFmtId="182" formatCode="_ [$¥-804]* #,##0.00_ ;_ [$¥-804]* \-#,##0.00_ ;_ [$¥-804]* &quot;-&quot;??_ ;_ @_ "/>
    <numFmt numFmtId="183" formatCode="[$$-409]#,##0.00;\-[$$-409]#,##0.00"/>
    <numFmt numFmtId="184" formatCode="[$$-409]#,##0.000_ ;\-[$$-409]#,##0.000\ 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81" fontId="11" fillId="0" borderId="0"/>
    <xf numFmtId="183" fontId="5" fillId="0" borderId="0"/>
    <xf numFmtId="0" fontId="11" fillId="0" borderId="0">
      <alignment vertical="center"/>
    </xf>
    <xf numFmtId="0" fontId="2" fillId="0" borderId="0"/>
    <xf numFmtId="184" fontId="13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11" fillId="0" borderId="0"/>
    <xf numFmtId="176" fontId="4" fillId="0" borderId="0" applyFont="0" applyFill="0" applyBorder="0" applyAlignment="0" applyProtection="0"/>
    <xf numFmtId="184" fontId="11" fillId="0" borderId="0"/>
    <xf numFmtId="184" fontId="5" fillId="0" borderId="0"/>
    <xf numFmtId="184" fontId="11" fillId="0" borderId="0">
      <alignment vertical="center"/>
    </xf>
    <xf numFmtId="184" fontId="1" fillId="0" borderId="0"/>
    <xf numFmtId="184" fontId="4" fillId="0" borderId="0"/>
    <xf numFmtId="0" fontId="14" fillId="0" borderId="0"/>
    <xf numFmtId="0" fontId="15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0" fontId="4" fillId="0" borderId="1" xfId="0" applyFont="1" applyBorder="1" applyAlignment="1">
      <alignment wrapText="1"/>
    </xf>
    <xf numFmtId="182" fontId="0" fillId="5" borderId="1" xfId="0" applyNumberFormat="1" applyFill="1" applyBorder="1" applyAlignment="1">
      <alignment wrapText="1"/>
    </xf>
    <xf numFmtId="184" fontId="5" fillId="5" borderId="1" xfId="13" applyFont="1" applyFill="1" applyBorder="1"/>
  </cellXfs>
  <cellStyles count="28">
    <cellStyle name="Currency 2" xfId="5"/>
    <cellStyle name="Normal 2" xfId="4"/>
    <cellStyle name="Normal 2 18 2" xfId="1"/>
    <cellStyle name="Normal 2 18 2 2" xfId="14"/>
    <cellStyle name="Normal 2 2" xfId="17"/>
    <cellStyle name="Normal 27" xfId="9"/>
    <cellStyle name="Normal 27 2" xfId="21"/>
    <cellStyle name="Normal 285" xfId="26"/>
    <cellStyle name="Normal 3" xfId="12"/>
    <cellStyle name="Normal 3 2" xfId="24"/>
    <cellStyle name="Normal 31" xfId="8"/>
    <cellStyle name="Normal 31 2" xfId="19"/>
    <cellStyle name="Normal 31 3" xfId="27"/>
    <cellStyle name="Normal 4 21 2" xfId="11"/>
    <cellStyle name="Normal 4 21 2 2" xfId="23"/>
    <cellStyle name="Percent 2" xfId="6"/>
    <cellStyle name="Style 1" xfId="3"/>
    <cellStyle name="Style 1 2" xfId="16"/>
    <cellStyle name="百分比" xfId="7" builtinId="5"/>
    <cellStyle name="百分比 2" xfId="18"/>
    <cellStyle name="常规" xfId="0" builtinId="0"/>
    <cellStyle name="常规 2" xfId="25"/>
    <cellStyle name="常规 2 4" xfId="10"/>
    <cellStyle name="常规 2 4 2" xfId="22"/>
    <cellStyle name="常规 3" xfId="13"/>
    <cellStyle name="货币 2" xfId="20"/>
    <cellStyle name="样式 1 2" xfId="2"/>
    <cellStyle name="样式 1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4"/>
  <sheetViews>
    <sheetView tabSelected="1" workbookViewId="0">
      <selection activeCell="H62" sqref="H6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3" width="15.42578125" style="3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710937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59</v>
      </c>
      <c r="G1" s="42" t="s">
        <v>9</v>
      </c>
      <c r="H1" s="12" t="s">
        <v>10</v>
      </c>
      <c r="I1" s="41" t="s">
        <v>61</v>
      </c>
      <c r="J1" s="12" t="s">
        <v>11</v>
      </c>
      <c r="K1" s="41" t="s">
        <v>63</v>
      </c>
      <c r="L1" s="12" t="s">
        <v>12</v>
      </c>
      <c r="M1" s="12" t="s">
        <v>13</v>
      </c>
      <c r="N1" s="42" t="s">
        <v>14</v>
      </c>
      <c r="O1" s="42" t="s">
        <v>65</v>
      </c>
      <c r="P1" s="42" t="s">
        <v>15</v>
      </c>
      <c r="Q1" s="42" t="s">
        <v>16</v>
      </c>
      <c r="R1" s="41" t="s">
        <v>62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68</v>
      </c>
      <c r="AU1" s="24" t="s">
        <v>69</v>
      </c>
      <c r="AV1" s="23" t="s">
        <v>43</v>
      </c>
      <c r="AW1" s="44" t="s">
        <v>44</v>
      </c>
      <c r="AX1" s="24" t="s">
        <v>45</v>
      </c>
      <c r="AY1" s="23" t="s">
        <v>46</v>
      </c>
      <c r="AZ1" s="44" t="s">
        <v>47</v>
      </c>
      <c r="BA1" s="24" t="s">
        <v>48</v>
      </c>
      <c r="BB1" s="23" t="s">
        <v>49</v>
      </c>
      <c r="BC1" s="23" t="s">
        <v>50</v>
      </c>
      <c r="BD1" s="26" t="s">
        <v>51</v>
      </c>
      <c r="BE1" s="27" t="s">
        <v>52</v>
      </c>
      <c r="BF1" s="28" t="s">
        <v>53</v>
      </c>
      <c r="BG1" s="29" t="s">
        <v>54</v>
      </c>
      <c r="BH1" s="55" t="s">
        <v>55</v>
      </c>
      <c r="BI1" s="54" t="s">
        <v>64</v>
      </c>
      <c r="BJ1" s="11" t="s">
        <v>56</v>
      </c>
      <c r="BK1" s="30" t="s">
        <v>57</v>
      </c>
      <c r="BL1" s="30" t="s">
        <v>58</v>
      </c>
    </row>
    <row r="2" spans="1:65" ht="35.1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79</v>
      </c>
      <c r="H2" s="1" t="s">
        <v>73</v>
      </c>
      <c r="I2" s="1" t="s">
        <v>73</v>
      </c>
      <c r="J2" s="1" t="s">
        <v>74</v>
      </c>
      <c r="K2" s="53" t="s">
        <v>75</v>
      </c>
      <c r="L2" s="1" t="s">
        <v>66</v>
      </c>
      <c r="M2" s="57" t="s">
        <v>76</v>
      </c>
      <c r="N2" s="1"/>
      <c r="O2" s="1"/>
      <c r="P2" s="59" t="s">
        <v>91</v>
      </c>
      <c r="Q2" s="59"/>
      <c r="R2" s="1" t="s">
        <v>60</v>
      </c>
      <c r="S2" s="32"/>
      <c r="T2" s="33">
        <v>7.8</v>
      </c>
      <c r="U2" s="34">
        <v>15.53</v>
      </c>
      <c r="V2" s="35">
        <v>15.53</v>
      </c>
      <c r="W2" s="58"/>
      <c r="X2" s="1" t="s">
        <v>3</v>
      </c>
      <c r="Y2" s="47">
        <v>37.5</v>
      </c>
      <c r="Z2" s="47">
        <v>40.5</v>
      </c>
      <c r="AA2" s="47">
        <v>35</v>
      </c>
      <c r="AB2" s="33"/>
      <c r="AC2" s="36">
        <v>2</v>
      </c>
      <c r="AD2" s="51">
        <f>IF(Y2="","",Y2*Z2*AA2/1000000)</f>
        <v>5.2999999999999999E-2</v>
      </c>
      <c r="AE2" s="37">
        <f>IF(AC2="","",65/AD2*AC2)</f>
        <v>2453</v>
      </c>
      <c r="AF2" s="1">
        <v>3700</v>
      </c>
      <c r="AG2" s="38">
        <f>IF(ISERROR(AF2/AE2),"",AF2/AE2)</f>
        <v>1.51</v>
      </c>
      <c r="AH2" s="57" t="s">
        <v>67</v>
      </c>
      <c r="AI2" s="39">
        <v>0.314</v>
      </c>
      <c r="AJ2" s="38" t="str">
        <f>IF(ISERROR(#REF!*AI2),"",#REF!*AI2)</f>
        <v/>
      </c>
      <c r="AK2" s="38" t="str">
        <f>IF(ISERROR(#REF!+AG2+AJ2),"",#REF!+AG2+AJ2)</f>
        <v/>
      </c>
      <c r="AL2" s="39">
        <v>0.04</v>
      </c>
      <c r="AM2" s="38">
        <f t="shared" ref="AM2:AM13" si="0">IF(ISERROR(BF2*AL2),"",BF2*AL2)</f>
        <v>1.25</v>
      </c>
      <c r="AN2" s="39">
        <v>0</v>
      </c>
      <c r="AO2" s="38">
        <f t="shared" ref="AO2:AO13" si="1">IF(ISERROR(BF2*AN2),"",BF2*AN2)</f>
        <v>0</v>
      </c>
      <c r="AP2" s="39"/>
      <c r="AQ2" s="38">
        <f t="shared" ref="AQ2:AQ13" si="2">IF(ISERROR(BF2*AP2),"",BF2*AP2)</f>
        <v>0</v>
      </c>
      <c r="AR2" s="39">
        <v>8.5000000000000006E-2</v>
      </c>
      <c r="AS2" s="38">
        <f>IF(ISERROR(BF2*AR2),"",BF2*AR2)</f>
        <v>2.66</v>
      </c>
      <c r="AT2" s="1"/>
      <c r="AU2" s="39">
        <v>0.04</v>
      </c>
      <c r="AV2" s="38">
        <f t="shared" ref="AV2:AV13" si="3">IF(ISERROR(BF2*AU2),"",BF2*AU2)</f>
        <v>1.25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>IF(ISERROR(AM2+AO2+AQ2+AS2+AV2),"",AM2+AO2+AQ2+AS2+AV2)</f>
        <v>5.16</v>
      </c>
      <c r="BD2" s="38" t="str">
        <f t="shared" ref="BD2:BD13" si="4">IF(ISERROR(AK2+BC2),"",AK2+BC2)</f>
        <v/>
      </c>
      <c r="BE2" s="40" t="str">
        <f t="shared" ref="BE2:BE13" si="5">IF(ISERROR((BF2-BD2)/BF2),"",(BF2-BD2)/BF2)</f>
        <v/>
      </c>
      <c r="BF2" s="10">
        <v>31.35</v>
      </c>
      <c r="BG2" s="10">
        <v>79.989999999999995</v>
      </c>
      <c r="BH2" s="40">
        <f>IF(ISERROR((BG2-BF2)/BG2),"",(BG2-BF2)/BG2)</f>
        <v>0.60809999999999997</v>
      </c>
      <c r="BI2" s="10"/>
      <c r="BJ2" s="9">
        <v>776</v>
      </c>
      <c r="BK2" s="38" t="str">
        <f>IF(ISERROR(BD2*BJ2),"",BD2*BJ2)</f>
        <v/>
      </c>
      <c r="BL2" s="38">
        <f>IF(ISERROR(BF2*BJ2),"",BF2*BJ2)</f>
        <v>24327.599999999999</v>
      </c>
    </row>
    <row r="3" spans="1:65" ht="35.1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79</v>
      </c>
      <c r="H3" s="1" t="s">
        <v>73</v>
      </c>
      <c r="I3" s="1" t="s">
        <v>73</v>
      </c>
      <c r="J3" s="1" t="s">
        <v>74</v>
      </c>
      <c r="K3" s="53" t="s">
        <v>75</v>
      </c>
      <c r="L3" s="1" t="s">
        <v>66</v>
      </c>
      <c r="M3" s="57" t="s">
        <v>77</v>
      </c>
      <c r="N3" s="1"/>
      <c r="O3" s="1"/>
      <c r="P3" s="59" t="s">
        <v>80</v>
      </c>
      <c r="Q3" s="59"/>
      <c r="R3" s="1" t="s">
        <v>60</v>
      </c>
      <c r="S3" s="32"/>
      <c r="T3" s="33">
        <v>7.8</v>
      </c>
      <c r="U3" s="34">
        <v>15.53</v>
      </c>
      <c r="V3" s="35">
        <v>15.53</v>
      </c>
      <c r="W3" s="58"/>
      <c r="X3" s="1" t="s">
        <v>3</v>
      </c>
      <c r="Y3" s="47">
        <v>37.5</v>
      </c>
      <c r="Z3" s="47">
        <v>40.5</v>
      </c>
      <c r="AA3" s="47">
        <v>35</v>
      </c>
      <c r="AB3" s="33"/>
      <c r="AC3" s="36">
        <v>2</v>
      </c>
      <c r="AD3" s="51">
        <f t="shared" ref="AD3:AD13" si="6">IF(Y3="","",Y3*Z3*AA3/1000000)</f>
        <v>5.2999999999999999E-2</v>
      </c>
      <c r="AE3" s="37">
        <f t="shared" ref="AE3:AE13" si="7">IF(AC3="","",65/AD3*AC3)</f>
        <v>2453</v>
      </c>
      <c r="AF3" s="1">
        <v>3700</v>
      </c>
      <c r="AG3" s="38">
        <f t="shared" ref="AG3:AG13" si="8">IF(ISERROR(AF3/AE3),"",AF3/AE3)</f>
        <v>1.51</v>
      </c>
      <c r="AH3" s="57" t="s">
        <v>67</v>
      </c>
      <c r="AI3" s="39">
        <v>0.314</v>
      </c>
      <c r="AJ3" s="38" t="str">
        <f>IF(ISERROR(#REF!*AI3),"",#REF!*AI3)</f>
        <v/>
      </c>
      <c r="AK3" s="38" t="str">
        <f>IF(ISERROR(#REF!+AG3+AJ3),"",#REF!+AG3+AJ3)</f>
        <v/>
      </c>
      <c r="AL3" s="39">
        <v>0.04</v>
      </c>
      <c r="AM3" s="38">
        <f t="shared" si="0"/>
        <v>1.25</v>
      </c>
      <c r="AN3" s="39">
        <v>0</v>
      </c>
      <c r="AO3" s="38">
        <f t="shared" si="1"/>
        <v>0</v>
      </c>
      <c r="AP3" s="39"/>
      <c r="AQ3" s="38">
        <f t="shared" si="2"/>
        <v>0</v>
      </c>
      <c r="AR3" s="39">
        <v>8.5000000000000006E-2</v>
      </c>
      <c r="AS3" s="38">
        <f t="shared" ref="AS3:AS13" si="9">IF(ISERROR(BF3*AR3),"",BF3*AR3)</f>
        <v>2.66</v>
      </c>
      <c r="AT3" s="1"/>
      <c r="AU3" s="39">
        <v>0.04</v>
      </c>
      <c r="AV3" s="38">
        <f t="shared" si="3"/>
        <v>1.25</v>
      </c>
      <c r="AW3" s="38"/>
      <c r="AX3" s="39"/>
      <c r="AY3" s="38">
        <f t="shared" ref="AY3:AY13" si="10">IF(ISERROR(BF3*AX3),"",BF3*AX3)</f>
        <v>0</v>
      </c>
      <c r="AZ3" s="38"/>
      <c r="BA3" s="39"/>
      <c r="BB3" s="38">
        <f t="shared" ref="BB3:BB13" si="11">IF(ISERROR(BF3*BA3),"",BF3*BA3)</f>
        <v>0</v>
      </c>
      <c r="BC3" s="38">
        <f t="shared" ref="BC3:BC13" si="12">IF(ISERROR(AM3+AO3+AQ3+AS3+AV3),"",AM3+AO3+AQ3+AS3+AV3)</f>
        <v>5.16</v>
      </c>
      <c r="BD3" s="38" t="str">
        <f t="shared" si="4"/>
        <v/>
      </c>
      <c r="BE3" s="40" t="str">
        <f t="shared" si="5"/>
        <v/>
      </c>
      <c r="BF3" s="10">
        <v>31.35</v>
      </c>
      <c r="BG3" s="10">
        <v>79.989999999999995</v>
      </c>
      <c r="BH3" s="40">
        <f t="shared" ref="BH3:BH13" si="13">IF(ISERROR((BG3-BF3)/BG3),"",(BG3-BF3)/BG3)</f>
        <v>0.60809999999999997</v>
      </c>
      <c r="BI3" s="10"/>
      <c r="BJ3" s="9">
        <v>926</v>
      </c>
      <c r="BK3" s="38" t="str">
        <f t="shared" ref="BK3:BK13" si="14">IF(ISERROR(BD3*BJ3),"",BD3*BJ3)</f>
        <v/>
      </c>
      <c r="BL3" s="38">
        <f t="shared" ref="BL3:BL13" si="15">IF(ISERROR(BF3*BJ3),"",BF3*BJ3)</f>
        <v>29030.1</v>
      </c>
    </row>
    <row r="4" spans="1:65" ht="35.1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79</v>
      </c>
      <c r="H4" s="1" t="s">
        <v>73</v>
      </c>
      <c r="I4" s="1" t="s">
        <v>73</v>
      </c>
      <c r="J4" s="1" t="s">
        <v>74</v>
      </c>
      <c r="K4" s="53" t="s">
        <v>75</v>
      </c>
      <c r="L4" s="1" t="s">
        <v>66</v>
      </c>
      <c r="M4" s="57" t="s">
        <v>78</v>
      </c>
      <c r="N4" s="1"/>
      <c r="O4" s="1"/>
      <c r="P4" s="59" t="s">
        <v>81</v>
      </c>
      <c r="Q4" s="59"/>
      <c r="R4" s="1" t="s">
        <v>60</v>
      </c>
      <c r="S4" s="32"/>
      <c r="T4" s="33">
        <v>7.8</v>
      </c>
      <c r="U4" s="34">
        <v>15.53</v>
      </c>
      <c r="V4" s="35">
        <v>15.53</v>
      </c>
      <c r="W4" s="58"/>
      <c r="X4" s="1" t="s">
        <v>3</v>
      </c>
      <c r="Y4" s="47">
        <v>37.5</v>
      </c>
      <c r="Z4" s="47">
        <v>40.5</v>
      </c>
      <c r="AA4" s="47">
        <v>35</v>
      </c>
      <c r="AB4" s="33"/>
      <c r="AC4" s="36">
        <v>2</v>
      </c>
      <c r="AD4" s="51">
        <f t="shared" si="6"/>
        <v>5.2999999999999999E-2</v>
      </c>
      <c r="AE4" s="37">
        <f t="shared" si="7"/>
        <v>2453</v>
      </c>
      <c r="AF4" s="1">
        <v>3700</v>
      </c>
      <c r="AG4" s="38">
        <f t="shared" si="8"/>
        <v>1.51</v>
      </c>
      <c r="AH4" s="57" t="s">
        <v>67</v>
      </c>
      <c r="AI4" s="39">
        <v>0.314</v>
      </c>
      <c r="AJ4" s="38" t="str">
        <f>IF(ISERROR(#REF!*AI4),"",#REF!*AI4)</f>
        <v/>
      </c>
      <c r="AK4" s="38" t="str">
        <f>IF(ISERROR(#REF!+AG4+AJ4),"",#REF!+AG4+AJ4)</f>
        <v/>
      </c>
      <c r="AL4" s="39">
        <v>0.04</v>
      </c>
      <c r="AM4" s="38">
        <f t="shared" si="0"/>
        <v>1.25</v>
      </c>
      <c r="AN4" s="39">
        <v>0</v>
      </c>
      <c r="AO4" s="38">
        <f t="shared" si="1"/>
        <v>0</v>
      </c>
      <c r="AP4" s="39"/>
      <c r="AQ4" s="38">
        <f t="shared" si="2"/>
        <v>0</v>
      </c>
      <c r="AR4" s="39">
        <v>8.5000000000000006E-2</v>
      </c>
      <c r="AS4" s="38">
        <f t="shared" si="9"/>
        <v>2.66</v>
      </c>
      <c r="AT4" s="1"/>
      <c r="AU4" s="39">
        <v>0.04</v>
      </c>
      <c r="AV4" s="38">
        <f t="shared" si="3"/>
        <v>1.25</v>
      </c>
      <c r="AW4" s="38"/>
      <c r="AX4" s="39"/>
      <c r="AY4" s="38">
        <f t="shared" si="10"/>
        <v>0</v>
      </c>
      <c r="AZ4" s="38"/>
      <c r="BA4" s="39"/>
      <c r="BB4" s="38">
        <f t="shared" si="11"/>
        <v>0</v>
      </c>
      <c r="BC4" s="38">
        <f t="shared" si="12"/>
        <v>5.16</v>
      </c>
      <c r="BD4" s="38" t="str">
        <f t="shared" si="4"/>
        <v/>
      </c>
      <c r="BE4" s="40" t="str">
        <f t="shared" si="5"/>
        <v/>
      </c>
      <c r="BF4" s="10">
        <v>31.35</v>
      </c>
      <c r="BG4" s="10">
        <v>79.989999999999995</v>
      </c>
      <c r="BH4" s="40">
        <f t="shared" si="13"/>
        <v>0.60809999999999997</v>
      </c>
      <c r="BI4" s="10"/>
      <c r="BJ4" s="9">
        <v>946</v>
      </c>
      <c r="BK4" s="38" t="str">
        <f t="shared" ref="BK4" si="16">IF(ISERROR(BD4*BJ4),"",BD4*BJ4)</f>
        <v/>
      </c>
      <c r="BL4" s="38">
        <f t="shared" ref="BL4" si="17">IF(ISERROR(BF4*BJ4),"",BF4*BJ4)</f>
        <v>29657.1</v>
      </c>
      <c r="BM4" s="56"/>
    </row>
    <row r="5" spans="1:65" ht="35.1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79</v>
      </c>
      <c r="H5" s="1" t="s">
        <v>73</v>
      </c>
      <c r="I5" s="1" t="s">
        <v>73</v>
      </c>
      <c r="J5" s="1" t="s">
        <v>74</v>
      </c>
      <c r="K5" s="53" t="s">
        <v>75</v>
      </c>
      <c r="L5" s="1" t="s">
        <v>70</v>
      </c>
      <c r="M5" s="57" t="s">
        <v>76</v>
      </c>
      <c r="N5" s="1"/>
      <c r="O5" s="1"/>
      <c r="P5" s="59" t="s">
        <v>82</v>
      </c>
      <c r="Q5" s="59"/>
      <c r="R5" s="1" t="s">
        <v>60</v>
      </c>
      <c r="S5" s="32"/>
      <c r="T5" s="33">
        <v>7.8</v>
      </c>
      <c r="U5" s="34">
        <v>16.64</v>
      </c>
      <c r="V5" s="35">
        <v>16.64</v>
      </c>
      <c r="W5" s="58"/>
      <c r="X5" s="1" t="s">
        <v>3</v>
      </c>
      <c r="Y5" s="47">
        <v>42.5</v>
      </c>
      <c r="Z5" s="47">
        <v>40.5</v>
      </c>
      <c r="AA5" s="47">
        <v>35</v>
      </c>
      <c r="AB5" s="33"/>
      <c r="AC5" s="36">
        <v>2</v>
      </c>
      <c r="AD5" s="51">
        <f t="shared" si="6"/>
        <v>0.06</v>
      </c>
      <c r="AE5" s="37">
        <f t="shared" si="7"/>
        <v>2167</v>
      </c>
      <c r="AF5" s="1">
        <v>3700</v>
      </c>
      <c r="AG5" s="38">
        <f t="shared" si="8"/>
        <v>1.71</v>
      </c>
      <c r="AH5" s="57" t="s">
        <v>67</v>
      </c>
      <c r="AI5" s="39">
        <v>0.314</v>
      </c>
      <c r="AJ5" s="38" t="str">
        <f>IF(ISERROR(#REF!*AI5),"",#REF!*AI5)</f>
        <v/>
      </c>
      <c r="AK5" s="38" t="str">
        <f>IF(ISERROR(#REF!+AG5+AJ5),"",#REF!+AG5+AJ5)</f>
        <v/>
      </c>
      <c r="AL5" s="39">
        <v>0.04</v>
      </c>
      <c r="AM5" s="38">
        <f t="shared" si="0"/>
        <v>1.42</v>
      </c>
      <c r="AN5" s="39">
        <v>0</v>
      </c>
      <c r="AO5" s="38">
        <f t="shared" si="1"/>
        <v>0</v>
      </c>
      <c r="AP5" s="39"/>
      <c r="AQ5" s="38">
        <f t="shared" si="2"/>
        <v>0</v>
      </c>
      <c r="AR5" s="39">
        <v>8.5000000000000006E-2</v>
      </c>
      <c r="AS5" s="38">
        <f t="shared" si="9"/>
        <v>3.01</v>
      </c>
      <c r="AT5" s="1"/>
      <c r="AU5" s="39">
        <v>0.04</v>
      </c>
      <c r="AV5" s="38">
        <f t="shared" si="3"/>
        <v>1.42</v>
      </c>
      <c r="AW5" s="38"/>
      <c r="AX5" s="39"/>
      <c r="AY5" s="38">
        <f t="shared" si="10"/>
        <v>0</v>
      </c>
      <c r="AZ5" s="38"/>
      <c r="BA5" s="39"/>
      <c r="BB5" s="38">
        <f t="shared" si="11"/>
        <v>0</v>
      </c>
      <c r="BC5" s="38">
        <f t="shared" si="12"/>
        <v>5.85</v>
      </c>
      <c r="BD5" s="38" t="str">
        <f t="shared" si="4"/>
        <v/>
      </c>
      <c r="BE5" s="40" t="str">
        <f t="shared" si="5"/>
        <v/>
      </c>
      <c r="BF5" s="10">
        <v>35.47</v>
      </c>
      <c r="BG5" s="10">
        <v>99.99</v>
      </c>
      <c r="BH5" s="40">
        <f t="shared" si="13"/>
        <v>0.64529999999999998</v>
      </c>
      <c r="BI5" s="10"/>
      <c r="BJ5" s="9">
        <v>754</v>
      </c>
      <c r="BK5" s="38" t="str">
        <f t="shared" si="14"/>
        <v/>
      </c>
      <c r="BL5" s="38">
        <f t="shared" si="15"/>
        <v>26744.38</v>
      </c>
    </row>
    <row r="6" spans="1:65" ht="35.1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79</v>
      </c>
      <c r="H6" s="1" t="s">
        <v>73</v>
      </c>
      <c r="I6" s="1" t="s">
        <v>73</v>
      </c>
      <c r="J6" s="1" t="s">
        <v>74</v>
      </c>
      <c r="K6" s="53" t="s">
        <v>75</v>
      </c>
      <c r="L6" s="1" t="s">
        <v>70</v>
      </c>
      <c r="M6" s="57" t="s">
        <v>77</v>
      </c>
      <c r="N6" s="1"/>
      <c r="O6" s="1"/>
      <c r="P6" s="59" t="s">
        <v>83</v>
      </c>
      <c r="Q6" s="59"/>
      <c r="R6" s="1" t="s">
        <v>60</v>
      </c>
      <c r="S6" s="32"/>
      <c r="T6" s="33">
        <v>7.8</v>
      </c>
      <c r="U6" s="34">
        <v>16.64</v>
      </c>
      <c r="V6" s="35">
        <v>16.64</v>
      </c>
      <c r="W6" s="58"/>
      <c r="X6" s="1" t="s">
        <v>3</v>
      </c>
      <c r="Y6" s="47">
        <v>42.5</v>
      </c>
      <c r="Z6" s="47">
        <v>40.5</v>
      </c>
      <c r="AA6" s="47">
        <v>35</v>
      </c>
      <c r="AB6" s="33"/>
      <c r="AC6" s="36">
        <v>2</v>
      </c>
      <c r="AD6" s="51">
        <f t="shared" si="6"/>
        <v>0.06</v>
      </c>
      <c r="AE6" s="37">
        <f t="shared" si="7"/>
        <v>2167</v>
      </c>
      <c r="AF6" s="1">
        <v>3700</v>
      </c>
      <c r="AG6" s="38">
        <f t="shared" si="8"/>
        <v>1.71</v>
      </c>
      <c r="AH6" s="57" t="s">
        <v>67</v>
      </c>
      <c r="AI6" s="39">
        <v>0.314</v>
      </c>
      <c r="AJ6" s="38" t="str">
        <f>IF(ISERROR(#REF!*AI6),"",#REF!*AI6)</f>
        <v/>
      </c>
      <c r="AK6" s="38" t="str">
        <f>IF(ISERROR(#REF!+AG6+AJ6),"",#REF!+AG6+AJ6)</f>
        <v/>
      </c>
      <c r="AL6" s="39">
        <v>0.04</v>
      </c>
      <c r="AM6" s="38">
        <f t="shared" si="0"/>
        <v>1.42</v>
      </c>
      <c r="AN6" s="39">
        <v>0</v>
      </c>
      <c r="AO6" s="38">
        <f t="shared" si="1"/>
        <v>0</v>
      </c>
      <c r="AP6" s="39"/>
      <c r="AQ6" s="38">
        <f t="shared" si="2"/>
        <v>0</v>
      </c>
      <c r="AR6" s="39">
        <v>8.5000000000000006E-2</v>
      </c>
      <c r="AS6" s="38">
        <f t="shared" si="9"/>
        <v>3.01</v>
      </c>
      <c r="AT6" s="1"/>
      <c r="AU6" s="39">
        <v>0.04</v>
      </c>
      <c r="AV6" s="38">
        <f t="shared" si="3"/>
        <v>1.42</v>
      </c>
      <c r="AW6" s="38"/>
      <c r="AX6" s="39"/>
      <c r="AY6" s="38">
        <f t="shared" si="10"/>
        <v>0</v>
      </c>
      <c r="AZ6" s="38"/>
      <c r="BA6" s="39"/>
      <c r="BB6" s="38">
        <f t="shared" si="11"/>
        <v>0</v>
      </c>
      <c r="BC6" s="38">
        <f t="shared" si="12"/>
        <v>5.85</v>
      </c>
      <c r="BD6" s="38" t="str">
        <f t="shared" si="4"/>
        <v/>
      </c>
      <c r="BE6" s="40" t="str">
        <f t="shared" si="5"/>
        <v/>
      </c>
      <c r="BF6" s="10">
        <v>35.47</v>
      </c>
      <c r="BG6" s="10">
        <v>99.99</v>
      </c>
      <c r="BH6" s="40">
        <f t="shared" si="13"/>
        <v>0.64529999999999998</v>
      </c>
      <c r="BI6" s="10"/>
      <c r="BJ6" s="9">
        <v>860</v>
      </c>
      <c r="BK6" s="38" t="str">
        <f t="shared" si="14"/>
        <v/>
      </c>
      <c r="BL6" s="38">
        <f t="shared" si="15"/>
        <v>30504.2</v>
      </c>
    </row>
    <row r="7" spans="1:65" ht="35.1" customHeight="1">
      <c r="A7" s="31">
        <v>6</v>
      </c>
      <c r="B7" s="1"/>
      <c r="C7" s="1"/>
      <c r="D7" s="1" t="s">
        <v>5</v>
      </c>
      <c r="E7" s="1"/>
      <c r="F7" s="1" t="s">
        <v>4</v>
      </c>
      <c r="G7" s="1" t="s">
        <v>79</v>
      </c>
      <c r="H7" s="1" t="s">
        <v>73</v>
      </c>
      <c r="I7" s="1" t="s">
        <v>73</v>
      </c>
      <c r="J7" s="1" t="s">
        <v>74</v>
      </c>
      <c r="K7" s="53" t="s">
        <v>75</v>
      </c>
      <c r="L7" s="1" t="s">
        <v>70</v>
      </c>
      <c r="M7" s="57" t="s">
        <v>78</v>
      </c>
      <c r="N7" s="1"/>
      <c r="O7" s="1"/>
      <c r="P7" s="59" t="s">
        <v>84</v>
      </c>
      <c r="Q7" s="59"/>
      <c r="R7" s="1" t="s">
        <v>60</v>
      </c>
      <c r="S7" s="32"/>
      <c r="T7" s="33">
        <v>7.8</v>
      </c>
      <c r="U7" s="34">
        <v>16.64</v>
      </c>
      <c r="V7" s="35">
        <v>16.64</v>
      </c>
      <c r="W7" s="58"/>
      <c r="X7" s="1" t="s">
        <v>3</v>
      </c>
      <c r="Y7" s="47">
        <v>42.5</v>
      </c>
      <c r="Z7" s="47">
        <v>40.5</v>
      </c>
      <c r="AA7" s="47">
        <v>35</v>
      </c>
      <c r="AB7" s="33"/>
      <c r="AC7" s="36">
        <v>2</v>
      </c>
      <c r="AD7" s="51">
        <f t="shared" si="6"/>
        <v>0.06</v>
      </c>
      <c r="AE7" s="37">
        <f t="shared" si="7"/>
        <v>2167</v>
      </c>
      <c r="AF7" s="1">
        <v>3700</v>
      </c>
      <c r="AG7" s="38">
        <f t="shared" si="8"/>
        <v>1.71</v>
      </c>
      <c r="AH7" s="57" t="s">
        <v>67</v>
      </c>
      <c r="AI7" s="39">
        <v>0.314</v>
      </c>
      <c r="AJ7" s="38" t="str">
        <f>IF(ISERROR(#REF!*AI7),"",#REF!*AI7)</f>
        <v/>
      </c>
      <c r="AK7" s="38" t="str">
        <f>IF(ISERROR(#REF!+AG7+AJ7),"",#REF!+AG7+AJ7)</f>
        <v/>
      </c>
      <c r="AL7" s="39">
        <v>0.04</v>
      </c>
      <c r="AM7" s="38">
        <f t="shared" si="0"/>
        <v>1.42</v>
      </c>
      <c r="AN7" s="39">
        <v>0</v>
      </c>
      <c r="AO7" s="38">
        <f t="shared" si="1"/>
        <v>0</v>
      </c>
      <c r="AP7" s="39"/>
      <c r="AQ7" s="38">
        <f t="shared" si="2"/>
        <v>0</v>
      </c>
      <c r="AR7" s="39">
        <v>8.5000000000000006E-2</v>
      </c>
      <c r="AS7" s="38">
        <f t="shared" si="9"/>
        <v>3.01</v>
      </c>
      <c r="AT7" s="1"/>
      <c r="AU7" s="39">
        <v>0.04</v>
      </c>
      <c r="AV7" s="38">
        <f t="shared" si="3"/>
        <v>1.42</v>
      </c>
      <c r="AW7" s="38"/>
      <c r="AX7" s="39"/>
      <c r="AY7" s="38">
        <f t="shared" si="10"/>
        <v>0</v>
      </c>
      <c r="AZ7" s="38"/>
      <c r="BA7" s="39"/>
      <c r="BB7" s="38">
        <f t="shared" si="11"/>
        <v>0</v>
      </c>
      <c r="BC7" s="38">
        <f t="shared" si="12"/>
        <v>5.85</v>
      </c>
      <c r="BD7" s="38" t="str">
        <f t="shared" si="4"/>
        <v/>
      </c>
      <c r="BE7" s="40" t="str">
        <f t="shared" si="5"/>
        <v/>
      </c>
      <c r="BF7" s="10">
        <v>35.47</v>
      </c>
      <c r="BG7" s="10">
        <v>99.99</v>
      </c>
      <c r="BH7" s="40">
        <f t="shared" si="13"/>
        <v>0.64529999999999998</v>
      </c>
      <c r="BI7" s="10"/>
      <c r="BJ7" s="9">
        <v>904</v>
      </c>
      <c r="BK7" s="38" t="str">
        <f t="shared" si="14"/>
        <v/>
      </c>
      <c r="BL7" s="38">
        <f t="shared" si="15"/>
        <v>32064.880000000001</v>
      </c>
    </row>
    <row r="8" spans="1:65" ht="35.1" customHeight="1">
      <c r="A8" s="31">
        <v>7</v>
      </c>
      <c r="B8" s="1"/>
      <c r="C8" s="1"/>
      <c r="D8" s="1" t="s">
        <v>5</v>
      </c>
      <c r="E8" s="1"/>
      <c r="F8" s="1" t="s">
        <v>4</v>
      </c>
      <c r="G8" s="1" t="s">
        <v>79</v>
      </c>
      <c r="H8" s="1" t="s">
        <v>73</v>
      </c>
      <c r="I8" s="1" t="s">
        <v>73</v>
      </c>
      <c r="J8" s="1" t="s">
        <v>74</v>
      </c>
      <c r="K8" s="53" t="s">
        <v>75</v>
      </c>
      <c r="L8" s="1" t="s">
        <v>71</v>
      </c>
      <c r="M8" s="57" t="s">
        <v>76</v>
      </c>
      <c r="N8" s="1"/>
      <c r="O8" s="1"/>
      <c r="P8" s="59" t="s">
        <v>85</v>
      </c>
      <c r="Q8" s="59"/>
      <c r="R8" s="1" t="s">
        <v>60</v>
      </c>
      <c r="S8" s="32"/>
      <c r="T8" s="33">
        <v>7.8</v>
      </c>
      <c r="U8" s="34">
        <v>25.88</v>
      </c>
      <c r="V8" s="35">
        <v>25.88</v>
      </c>
      <c r="W8" s="58"/>
      <c r="X8" s="1" t="s">
        <v>3</v>
      </c>
      <c r="Y8" s="47">
        <v>50.5</v>
      </c>
      <c r="Z8" s="47">
        <v>40.5</v>
      </c>
      <c r="AA8" s="47">
        <v>35</v>
      </c>
      <c r="AB8" s="33"/>
      <c r="AC8" s="36">
        <v>2</v>
      </c>
      <c r="AD8" s="51">
        <f t="shared" si="6"/>
        <v>7.1999999999999995E-2</v>
      </c>
      <c r="AE8" s="37">
        <f t="shared" si="7"/>
        <v>1806</v>
      </c>
      <c r="AF8" s="1">
        <v>3700</v>
      </c>
      <c r="AG8" s="38">
        <f t="shared" si="8"/>
        <v>2.0499999999999998</v>
      </c>
      <c r="AH8" s="57" t="s">
        <v>67</v>
      </c>
      <c r="AI8" s="39">
        <v>0.314</v>
      </c>
      <c r="AJ8" s="38" t="str">
        <f>IF(ISERROR(#REF!*AI8),"",#REF!*AI8)</f>
        <v/>
      </c>
      <c r="AK8" s="38" t="str">
        <f>IF(ISERROR(#REF!+AG8+AJ8),"",#REF!+AG8+AJ8)</f>
        <v/>
      </c>
      <c r="AL8" s="39">
        <v>0.04</v>
      </c>
      <c r="AM8" s="38">
        <f t="shared" si="0"/>
        <v>2.0099999999999998</v>
      </c>
      <c r="AN8" s="39">
        <v>0</v>
      </c>
      <c r="AO8" s="38">
        <f t="shared" si="1"/>
        <v>0</v>
      </c>
      <c r="AP8" s="39"/>
      <c r="AQ8" s="38">
        <f t="shared" si="2"/>
        <v>0</v>
      </c>
      <c r="AR8" s="39">
        <v>8.5000000000000006E-2</v>
      </c>
      <c r="AS8" s="38">
        <f t="shared" si="9"/>
        <v>4.28</v>
      </c>
      <c r="AT8" s="1"/>
      <c r="AU8" s="39">
        <v>0.04</v>
      </c>
      <c r="AV8" s="38">
        <f t="shared" si="3"/>
        <v>2.0099999999999998</v>
      </c>
      <c r="AW8" s="38"/>
      <c r="AX8" s="39"/>
      <c r="AY8" s="38">
        <f t="shared" si="10"/>
        <v>0</v>
      </c>
      <c r="AZ8" s="38"/>
      <c r="BA8" s="39"/>
      <c r="BB8" s="38">
        <f t="shared" si="11"/>
        <v>0</v>
      </c>
      <c r="BC8" s="38">
        <f t="shared" si="12"/>
        <v>8.3000000000000007</v>
      </c>
      <c r="BD8" s="38" t="str">
        <f t="shared" si="4"/>
        <v/>
      </c>
      <c r="BE8" s="40" t="str">
        <f t="shared" si="5"/>
        <v/>
      </c>
      <c r="BF8" s="10">
        <v>50.37</v>
      </c>
      <c r="BG8" s="10">
        <v>129.99</v>
      </c>
      <c r="BH8" s="40">
        <f t="shared" si="13"/>
        <v>0.61250000000000004</v>
      </c>
      <c r="BI8" s="10"/>
      <c r="BJ8" s="9">
        <v>1164</v>
      </c>
      <c r="BK8" s="38" t="str">
        <f t="shared" si="14"/>
        <v/>
      </c>
      <c r="BL8" s="38">
        <f t="shared" si="15"/>
        <v>58630.68</v>
      </c>
    </row>
    <row r="9" spans="1:65" ht="35.1" customHeight="1">
      <c r="A9" s="31">
        <v>8</v>
      </c>
      <c r="B9" s="1"/>
      <c r="C9" s="1"/>
      <c r="D9" s="1" t="s">
        <v>5</v>
      </c>
      <c r="E9" s="1"/>
      <c r="F9" s="1" t="s">
        <v>4</v>
      </c>
      <c r="G9" s="1" t="s">
        <v>79</v>
      </c>
      <c r="H9" s="1" t="s">
        <v>73</v>
      </c>
      <c r="I9" s="1" t="s">
        <v>73</v>
      </c>
      <c r="J9" s="1" t="s">
        <v>74</v>
      </c>
      <c r="K9" s="53" t="s">
        <v>75</v>
      </c>
      <c r="L9" s="1" t="s">
        <v>71</v>
      </c>
      <c r="M9" s="57" t="s">
        <v>77</v>
      </c>
      <c r="N9" s="1"/>
      <c r="O9" s="1"/>
      <c r="P9" s="59" t="s">
        <v>86</v>
      </c>
      <c r="Q9" s="59"/>
      <c r="R9" s="1" t="s">
        <v>60</v>
      </c>
      <c r="S9" s="32"/>
      <c r="T9" s="33">
        <v>7.8</v>
      </c>
      <c r="U9" s="34">
        <v>25.88</v>
      </c>
      <c r="V9" s="35">
        <v>25.88</v>
      </c>
      <c r="W9" s="58"/>
      <c r="X9" s="1" t="s">
        <v>3</v>
      </c>
      <c r="Y9" s="47">
        <v>50.5</v>
      </c>
      <c r="Z9" s="47">
        <v>40.5</v>
      </c>
      <c r="AA9" s="47">
        <v>35</v>
      </c>
      <c r="AB9" s="33"/>
      <c r="AC9" s="36">
        <v>2</v>
      </c>
      <c r="AD9" s="51">
        <f t="shared" si="6"/>
        <v>7.1999999999999995E-2</v>
      </c>
      <c r="AE9" s="37">
        <f t="shared" si="7"/>
        <v>1806</v>
      </c>
      <c r="AF9" s="1">
        <v>3700</v>
      </c>
      <c r="AG9" s="38">
        <f t="shared" si="8"/>
        <v>2.0499999999999998</v>
      </c>
      <c r="AH9" s="57" t="s">
        <v>67</v>
      </c>
      <c r="AI9" s="39">
        <v>0.314</v>
      </c>
      <c r="AJ9" s="38" t="str">
        <f>IF(ISERROR(#REF!*AI9),"",#REF!*AI9)</f>
        <v/>
      </c>
      <c r="AK9" s="38" t="str">
        <f>IF(ISERROR(#REF!+AG9+AJ9),"",#REF!+AG9+AJ9)</f>
        <v/>
      </c>
      <c r="AL9" s="39">
        <v>0.04</v>
      </c>
      <c r="AM9" s="38">
        <f t="shared" si="0"/>
        <v>2.0099999999999998</v>
      </c>
      <c r="AN9" s="39">
        <v>0</v>
      </c>
      <c r="AO9" s="38">
        <f t="shared" si="1"/>
        <v>0</v>
      </c>
      <c r="AP9" s="39"/>
      <c r="AQ9" s="38">
        <f t="shared" si="2"/>
        <v>0</v>
      </c>
      <c r="AR9" s="39">
        <v>8.5000000000000006E-2</v>
      </c>
      <c r="AS9" s="38">
        <f t="shared" si="9"/>
        <v>4.28</v>
      </c>
      <c r="AT9" s="1"/>
      <c r="AU9" s="39">
        <v>0.04</v>
      </c>
      <c r="AV9" s="38">
        <f t="shared" si="3"/>
        <v>2.0099999999999998</v>
      </c>
      <c r="AW9" s="38"/>
      <c r="AX9" s="39"/>
      <c r="AY9" s="38">
        <f t="shared" si="10"/>
        <v>0</v>
      </c>
      <c r="AZ9" s="38"/>
      <c r="BA9" s="39"/>
      <c r="BB9" s="38">
        <f t="shared" si="11"/>
        <v>0</v>
      </c>
      <c r="BC9" s="38">
        <f t="shared" si="12"/>
        <v>8.3000000000000007</v>
      </c>
      <c r="BD9" s="38" t="str">
        <f t="shared" si="4"/>
        <v/>
      </c>
      <c r="BE9" s="40" t="str">
        <f t="shared" si="5"/>
        <v/>
      </c>
      <c r="BF9" s="10">
        <v>50.37</v>
      </c>
      <c r="BG9" s="10">
        <v>129.99</v>
      </c>
      <c r="BH9" s="40">
        <f t="shared" si="13"/>
        <v>0.61250000000000004</v>
      </c>
      <c r="BI9" s="10"/>
      <c r="BJ9" s="9">
        <v>1208</v>
      </c>
      <c r="BK9" s="38" t="str">
        <f t="shared" si="14"/>
        <v/>
      </c>
      <c r="BL9" s="38">
        <f t="shared" si="15"/>
        <v>60846.96</v>
      </c>
    </row>
    <row r="10" spans="1:65" ht="35.1" customHeight="1">
      <c r="A10" s="31">
        <v>9</v>
      </c>
      <c r="B10" s="1"/>
      <c r="C10" s="1"/>
      <c r="D10" s="1" t="s">
        <v>5</v>
      </c>
      <c r="E10" s="1"/>
      <c r="F10" s="1" t="s">
        <v>4</v>
      </c>
      <c r="G10" s="1" t="s">
        <v>79</v>
      </c>
      <c r="H10" s="1" t="s">
        <v>73</v>
      </c>
      <c r="I10" s="1" t="s">
        <v>73</v>
      </c>
      <c r="J10" s="1" t="s">
        <v>74</v>
      </c>
      <c r="K10" s="53" t="s">
        <v>75</v>
      </c>
      <c r="L10" s="1" t="s">
        <v>71</v>
      </c>
      <c r="M10" s="57" t="s">
        <v>78</v>
      </c>
      <c r="N10" s="1"/>
      <c r="O10" s="1"/>
      <c r="P10" s="59" t="s">
        <v>87</v>
      </c>
      <c r="Q10" s="59"/>
      <c r="R10" s="1" t="s">
        <v>60</v>
      </c>
      <c r="S10" s="32"/>
      <c r="T10" s="33">
        <v>7.8</v>
      </c>
      <c r="U10" s="34">
        <v>25.88</v>
      </c>
      <c r="V10" s="35">
        <v>25.88</v>
      </c>
      <c r="W10" s="58"/>
      <c r="X10" s="1" t="s">
        <v>3</v>
      </c>
      <c r="Y10" s="47">
        <v>50.5</v>
      </c>
      <c r="Z10" s="47">
        <v>40.5</v>
      </c>
      <c r="AA10" s="47">
        <v>35</v>
      </c>
      <c r="AB10" s="33"/>
      <c r="AC10" s="36">
        <v>2</v>
      </c>
      <c r="AD10" s="51">
        <f t="shared" si="6"/>
        <v>7.1999999999999995E-2</v>
      </c>
      <c r="AE10" s="37">
        <f t="shared" si="7"/>
        <v>1806</v>
      </c>
      <c r="AF10" s="1">
        <v>3700</v>
      </c>
      <c r="AG10" s="38">
        <f t="shared" si="8"/>
        <v>2.0499999999999998</v>
      </c>
      <c r="AH10" s="57" t="s">
        <v>67</v>
      </c>
      <c r="AI10" s="39">
        <v>0.314</v>
      </c>
      <c r="AJ10" s="38" t="str">
        <f>IF(ISERROR(#REF!*AI10),"",#REF!*AI10)</f>
        <v/>
      </c>
      <c r="AK10" s="38" t="str">
        <f>IF(ISERROR(#REF!+AG10+AJ10),"",#REF!+AG10+AJ10)</f>
        <v/>
      </c>
      <c r="AL10" s="39">
        <v>0.04</v>
      </c>
      <c r="AM10" s="38">
        <f t="shared" si="0"/>
        <v>2.0099999999999998</v>
      </c>
      <c r="AN10" s="39">
        <v>0</v>
      </c>
      <c r="AO10" s="38">
        <f t="shared" si="1"/>
        <v>0</v>
      </c>
      <c r="AP10" s="39"/>
      <c r="AQ10" s="38">
        <f t="shared" si="2"/>
        <v>0</v>
      </c>
      <c r="AR10" s="39">
        <v>8.5000000000000006E-2</v>
      </c>
      <c r="AS10" s="38">
        <f t="shared" si="9"/>
        <v>4.28</v>
      </c>
      <c r="AT10" s="1"/>
      <c r="AU10" s="39">
        <v>0.04</v>
      </c>
      <c r="AV10" s="38">
        <f t="shared" si="3"/>
        <v>2.0099999999999998</v>
      </c>
      <c r="AW10" s="38"/>
      <c r="AX10" s="39"/>
      <c r="AY10" s="38">
        <f t="shared" si="10"/>
        <v>0</v>
      </c>
      <c r="AZ10" s="38"/>
      <c r="BA10" s="39"/>
      <c r="BB10" s="38">
        <f t="shared" si="11"/>
        <v>0</v>
      </c>
      <c r="BC10" s="38">
        <f t="shared" si="12"/>
        <v>8.3000000000000007</v>
      </c>
      <c r="BD10" s="38" t="str">
        <f t="shared" si="4"/>
        <v/>
      </c>
      <c r="BE10" s="40" t="str">
        <f t="shared" si="5"/>
        <v/>
      </c>
      <c r="BF10" s="10">
        <v>50.37</v>
      </c>
      <c r="BG10" s="10">
        <v>129.99</v>
      </c>
      <c r="BH10" s="40">
        <f t="shared" si="13"/>
        <v>0.61250000000000004</v>
      </c>
      <c r="BI10" s="10"/>
      <c r="BJ10" s="9">
        <v>1100</v>
      </c>
      <c r="BK10" s="38" t="str">
        <f t="shared" si="14"/>
        <v/>
      </c>
      <c r="BL10" s="38">
        <f t="shared" si="15"/>
        <v>55407</v>
      </c>
    </row>
    <row r="11" spans="1:65" ht="35.1" customHeight="1">
      <c r="A11" s="31">
        <v>10</v>
      </c>
      <c r="B11" s="1"/>
      <c r="C11" s="1"/>
      <c r="D11" s="1" t="s">
        <v>5</v>
      </c>
      <c r="E11" s="1"/>
      <c r="F11" s="1" t="s">
        <v>4</v>
      </c>
      <c r="G11" s="1" t="s">
        <v>79</v>
      </c>
      <c r="H11" s="1" t="s">
        <v>73</v>
      </c>
      <c r="I11" s="1" t="s">
        <v>73</v>
      </c>
      <c r="J11" s="1" t="s">
        <v>74</v>
      </c>
      <c r="K11" s="53" t="s">
        <v>75</v>
      </c>
      <c r="L11" s="1" t="s">
        <v>72</v>
      </c>
      <c r="M11" s="57" t="s">
        <v>76</v>
      </c>
      <c r="N11" s="1"/>
      <c r="O11" s="1"/>
      <c r="P11" s="1" t="s">
        <v>88</v>
      </c>
      <c r="Q11" s="1"/>
      <c r="R11" s="1" t="s">
        <v>60</v>
      </c>
      <c r="S11" s="32"/>
      <c r="T11" s="33">
        <v>7.8</v>
      </c>
      <c r="U11" s="34">
        <v>27.11</v>
      </c>
      <c r="V11" s="35">
        <v>27.11</v>
      </c>
      <c r="W11" s="10"/>
      <c r="X11" s="1" t="s">
        <v>3</v>
      </c>
      <c r="Y11" s="47">
        <v>58</v>
      </c>
      <c r="Z11" s="47">
        <v>40.5</v>
      </c>
      <c r="AA11" s="47">
        <v>35</v>
      </c>
      <c r="AB11" s="33"/>
      <c r="AC11" s="36">
        <v>2</v>
      </c>
      <c r="AD11" s="51">
        <f t="shared" si="6"/>
        <v>8.2000000000000003E-2</v>
      </c>
      <c r="AE11" s="37">
        <f t="shared" si="7"/>
        <v>1585</v>
      </c>
      <c r="AF11" s="1">
        <v>3700</v>
      </c>
      <c r="AG11" s="38">
        <f t="shared" si="8"/>
        <v>2.33</v>
      </c>
      <c r="AH11" s="57" t="s">
        <v>67</v>
      </c>
      <c r="AI11" s="39">
        <v>0.314</v>
      </c>
      <c r="AJ11" s="38" t="str">
        <f>IF(ISERROR(#REF!*AI11),"",#REF!*AI11)</f>
        <v/>
      </c>
      <c r="AK11" s="38" t="str">
        <f>IF(ISERROR(#REF!+AG11+AJ11),"",#REF!+AG11+AJ11)</f>
        <v/>
      </c>
      <c r="AL11" s="39">
        <v>0.04</v>
      </c>
      <c r="AM11" s="38">
        <f t="shared" si="0"/>
        <v>2.1800000000000002</v>
      </c>
      <c r="AN11" s="39"/>
      <c r="AO11" s="38">
        <f t="shared" si="1"/>
        <v>0</v>
      </c>
      <c r="AP11" s="39"/>
      <c r="AQ11" s="38">
        <f t="shared" si="2"/>
        <v>0</v>
      </c>
      <c r="AR11" s="39">
        <v>8.5000000000000006E-2</v>
      </c>
      <c r="AS11" s="38">
        <f t="shared" si="9"/>
        <v>4.63</v>
      </c>
      <c r="AT11" s="1"/>
      <c r="AU11" s="39">
        <v>0.04</v>
      </c>
      <c r="AV11" s="38">
        <f t="shared" si="3"/>
        <v>2.1800000000000002</v>
      </c>
      <c r="AW11" s="38"/>
      <c r="AX11" s="39"/>
      <c r="AY11" s="38">
        <f t="shared" si="10"/>
        <v>0</v>
      </c>
      <c r="AZ11" s="38"/>
      <c r="BA11" s="39"/>
      <c r="BB11" s="38">
        <f t="shared" si="11"/>
        <v>0</v>
      </c>
      <c r="BC11" s="38">
        <f t="shared" si="12"/>
        <v>8.99</v>
      </c>
      <c r="BD11" s="38" t="str">
        <f t="shared" si="4"/>
        <v/>
      </c>
      <c r="BE11" s="40" t="str">
        <f t="shared" si="5"/>
        <v/>
      </c>
      <c r="BF11" s="10">
        <v>54.48</v>
      </c>
      <c r="BG11" s="10">
        <v>149.99</v>
      </c>
      <c r="BH11" s="40">
        <f t="shared" si="13"/>
        <v>0.63680000000000003</v>
      </c>
      <c r="BI11" s="10"/>
      <c r="BJ11" s="9">
        <v>992</v>
      </c>
      <c r="BK11" s="38" t="str">
        <f t="shared" si="14"/>
        <v/>
      </c>
      <c r="BL11" s="38">
        <f t="shared" si="15"/>
        <v>54044.160000000003</v>
      </c>
    </row>
    <row r="12" spans="1:65" ht="35.1" customHeight="1">
      <c r="A12" s="31">
        <v>11</v>
      </c>
      <c r="B12" s="1"/>
      <c r="C12" s="1"/>
      <c r="D12" s="1" t="s">
        <v>5</v>
      </c>
      <c r="E12" s="1"/>
      <c r="F12" s="1" t="s">
        <v>4</v>
      </c>
      <c r="G12" s="1" t="s">
        <v>79</v>
      </c>
      <c r="H12" s="1" t="s">
        <v>73</v>
      </c>
      <c r="I12" s="1" t="s">
        <v>73</v>
      </c>
      <c r="J12" s="1" t="s">
        <v>74</v>
      </c>
      <c r="K12" s="53" t="s">
        <v>75</v>
      </c>
      <c r="L12" s="1" t="s">
        <v>72</v>
      </c>
      <c r="M12" s="57" t="s">
        <v>77</v>
      </c>
      <c r="N12" s="1"/>
      <c r="O12" s="1"/>
      <c r="P12" s="1" t="s">
        <v>89</v>
      </c>
      <c r="Q12" s="1"/>
      <c r="R12" s="1" t="s">
        <v>60</v>
      </c>
      <c r="S12" s="32"/>
      <c r="T12" s="33">
        <v>7.8</v>
      </c>
      <c r="U12" s="34">
        <v>27.11</v>
      </c>
      <c r="V12" s="35">
        <v>27.11</v>
      </c>
      <c r="W12" s="10"/>
      <c r="X12" s="1" t="s">
        <v>3</v>
      </c>
      <c r="Y12" s="47">
        <v>58</v>
      </c>
      <c r="Z12" s="47">
        <v>40.5</v>
      </c>
      <c r="AA12" s="47">
        <v>35</v>
      </c>
      <c r="AB12" s="33"/>
      <c r="AC12" s="36">
        <v>2</v>
      </c>
      <c r="AD12" s="51">
        <f t="shared" si="6"/>
        <v>8.2000000000000003E-2</v>
      </c>
      <c r="AE12" s="37">
        <f t="shared" si="7"/>
        <v>1585</v>
      </c>
      <c r="AF12" s="1">
        <v>3700</v>
      </c>
      <c r="AG12" s="38">
        <f t="shared" si="8"/>
        <v>2.33</v>
      </c>
      <c r="AH12" s="57" t="s">
        <v>67</v>
      </c>
      <c r="AI12" s="39">
        <v>0.314</v>
      </c>
      <c r="AJ12" s="38" t="str">
        <f>IF(ISERROR(#REF!*AI12),"",#REF!*AI12)</f>
        <v/>
      </c>
      <c r="AK12" s="38" t="str">
        <f>IF(ISERROR(#REF!+AG12+AJ12),"",#REF!+AG12+AJ12)</f>
        <v/>
      </c>
      <c r="AL12" s="39">
        <v>0.04</v>
      </c>
      <c r="AM12" s="38">
        <f t="shared" si="0"/>
        <v>2.1800000000000002</v>
      </c>
      <c r="AN12" s="39"/>
      <c r="AO12" s="38">
        <f t="shared" si="1"/>
        <v>0</v>
      </c>
      <c r="AP12" s="39"/>
      <c r="AQ12" s="38">
        <f t="shared" si="2"/>
        <v>0</v>
      </c>
      <c r="AR12" s="39">
        <v>8.5000000000000006E-2</v>
      </c>
      <c r="AS12" s="38">
        <f t="shared" si="9"/>
        <v>4.63</v>
      </c>
      <c r="AT12" s="1"/>
      <c r="AU12" s="39">
        <v>0.04</v>
      </c>
      <c r="AV12" s="38">
        <f t="shared" si="3"/>
        <v>2.1800000000000002</v>
      </c>
      <c r="AW12" s="38"/>
      <c r="AX12" s="39"/>
      <c r="AY12" s="38">
        <f t="shared" si="10"/>
        <v>0</v>
      </c>
      <c r="AZ12" s="38"/>
      <c r="BA12" s="39"/>
      <c r="BB12" s="38">
        <f t="shared" si="11"/>
        <v>0</v>
      </c>
      <c r="BC12" s="38">
        <f t="shared" si="12"/>
        <v>8.99</v>
      </c>
      <c r="BD12" s="38" t="str">
        <f t="shared" si="4"/>
        <v/>
      </c>
      <c r="BE12" s="40" t="str">
        <f t="shared" si="5"/>
        <v/>
      </c>
      <c r="BF12" s="10">
        <v>54.48</v>
      </c>
      <c r="BG12" s="10">
        <v>149.99</v>
      </c>
      <c r="BH12" s="40">
        <f t="shared" si="13"/>
        <v>0.63680000000000003</v>
      </c>
      <c r="BI12" s="10"/>
      <c r="BJ12" s="9">
        <v>1034</v>
      </c>
      <c r="BK12" s="38" t="str">
        <f t="shared" si="14"/>
        <v/>
      </c>
      <c r="BL12" s="38">
        <f t="shared" si="15"/>
        <v>56332.32</v>
      </c>
    </row>
    <row r="13" spans="1:65" ht="35.1" customHeight="1">
      <c r="A13" s="31">
        <v>12</v>
      </c>
      <c r="B13" s="1"/>
      <c r="C13" s="1"/>
      <c r="D13" s="1" t="s">
        <v>5</v>
      </c>
      <c r="E13" s="1"/>
      <c r="F13" s="1" t="s">
        <v>4</v>
      </c>
      <c r="G13" s="1" t="s">
        <v>79</v>
      </c>
      <c r="H13" s="1" t="s">
        <v>73</v>
      </c>
      <c r="I13" s="1" t="s">
        <v>73</v>
      </c>
      <c r="J13" s="1" t="s">
        <v>74</v>
      </c>
      <c r="K13" s="53" t="s">
        <v>75</v>
      </c>
      <c r="L13" s="1" t="s">
        <v>72</v>
      </c>
      <c r="M13" s="57" t="s">
        <v>78</v>
      </c>
      <c r="N13" s="1"/>
      <c r="O13" s="1"/>
      <c r="P13" s="1" t="s">
        <v>90</v>
      </c>
      <c r="Q13" s="1"/>
      <c r="R13" s="1" t="s">
        <v>60</v>
      </c>
      <c r="S13" s="32"/>
      <c r="T13" s="33">
        <v>7.8</v>
      </c>
      <c r="U13" s="34">
        <v>27.11</v>
      </c>
      <c r="V13" s="35">
        <v>27.11</v>
      </c>
      <c r="W13" s="10"/>
      <c r="X13" s="1" t="s">
        <v>3</v>
      </c>
      <c r="Y13" s="47">
        <v>58</v>
      </c>
      <c r="Z13" s="47">
        <v>40.5</v>
      </c>
      <c r="AA13" s="47">
        <v>35</v>
      </c>
      <c r="AB13" s="33"/>
      <c r="AC13" s="36">
        <v>2</v>
      </c>
      <c r="AD13" s="51">
        <f t="shared" si="6"/>
        <v>8.2000000000000003E-2</v>
      </c>
      <c r="AE13" s="37">
        <f t="shared" si="7"/>
        <v>1585</v>
      </c>
      <c r="AF13" s="1">
        <v>3700</v>
      </c>
      <c r="AG13" s="38">
        <f t="shared" si="8"/>
        <v>2.33</v>
      </c>
      <c r="AH13" s="57" t="s">
        <v>67</v>
      </c>
      <c r="AI13" s="39">
        <v>0.314</v>
      </c>
      <c r="AJ13" s="38" t="str">
        <f>IF(ISERROR(#REF!*AI13),"",#REF!*AI13)</f>
        <v/>
      </c>
      <c r="AK13" s="38" t="str">
        <f>IF(ISERROR(#REF!+AG13+AJ13),"",#REF!+AG13+AJ13)</f>
        <v/>
      </c>
      <c r="AL13" s="39">
        <v>0.04</v>
      </c>
      <c r="AM13" s="38">
        <f t="shared" si="0"/>
        <v>2.1800000000000002</v>
      </c>
      <c r="AN13" s="39"/>
      <c r="AO13" s="38">
        <f t="shared" si="1"/>
        <v>0</v>
      </c>
      <c r="AP13" s="39"/>
      <c r="AQ13" s="38">
        <f t="shared" si="2"/>
        <v>0</v>
      </c>
      <c r="AR13" s="39">
        <v>8.5000000000000006E-2</v>
      </c>
      <c r="AS13" s="38">
        <f t="shared" si="9"/>
        <v>4.63</v>
      </c>
      <c r="AT13" s="1"/>
      <c r="AU13" s="39">
        <v>0.04</v>
      </c>
      <c r="AV13" s="38">
        <f t="shared" si="3"/>
        <v>2.1800000000000002</v>
      </c>
      <c r="AW13" s="38"/>
      <c r="AX13" s="39"/>
      <c r="AY13" s="38">
        <f t="shared" si="10"/>
        <v>0</v>
      </c>
      <c r="AZ13" s="38"/>
      <c r="BA13" s="39"/>
      <c r="BB13" s="38">
        <f t="shared" si="11"/>
        <v>0</v>
      </c>
      <c r="BC13" s="38">
        <f t="shared" si="12"/>
        <v>8.99</v>
      </c>
      <c r="BD13" s="38" t="str">
        <f t="shared" si="4"/>
        <v/>
      </c>
      <c r="BE13" s="40" t="str">
        <f t="shared" si="5"/>
        <v/>
      </c>
      <c r="BF13" s="10">
        <v>54.48</v>
      </c>
      <c r="BG13" s="10">
        <v>149.99</v>
      </c>
      <c r="BH13" s="40">
        <f t="shared" si="13"/>
        <v>0.63680000000000003</v>
      </c>
      <c r="BI13" s="10"/>
      <c r="BJ13" s="9">
        <v>1014</v>
      </c>
      <c r="BK13" s="38" t="str">
        <f t="shared" si="14"/>
        <v/>
      </c>
      <c r="BL13" s="38">
        <f t="shared" si="15"/>
        <v>55242.720000000001</v>
      </c>
    </row>
    <row r="14" spans="1:65">
      <c r="AZ14" s="8"/>
      <c r="BC14" s="6"/>
      <c r="BD14" s="8"/>
      <c r="BE14" s="7"/>
    </row>
  </sheetData>
  <sheetProtection insertRows="0" deleteRows="0" sort="0"/>
  <protectedRanges>
    <protectedRange sqref="AX14:BA14 BC14:BE14 AR1:AS1 AW1 AZ1 P15:BB254 N2:N3 L14:N254 M4:N6 T14:AT14 M9:M11 N7:N13 P4:Q11 T2:AG13 AI2:BE13 BG2:BH13 L2:L13 A2:J254 R2:S11 P12:S14 BJ2:BJ13" name="Range1"/>
    <protectedRange sqref="K2:K259" name="Range1_1"/>
    <protectedRange sqref="BI2:BI254" name="Range1_2"/>
    <protectedRange sqref="O2:O254" name="Range1_2_1"/>
    <protectedRange sqref="P2:P3" name="Range1_3_1"/>
    <protectedRange sqref="Q2:Q3" name="Range1_3_2"/>
    <protectedRange sqref="AH2:AH13" name="Range1_3"/>
    <protectedRange sqref="M2:M3 M7:M8 M12:M13" name="Range1_4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D2:D13</xm:sqref>
        </x14:dataValidation>
        <x14:dataValidation type="list" allowBlank="1" showInputMessage="1" showErrorMessage="1">
          <x14:formula1>
            <xm:f>#REF!</xm:f>
          </x14:formula1>
          <xm:sqref>X2:X13</xm:sqref>
        </x14:dataValidation>
        <x14:dataValidation type="list" allowBlank="1" showInputMessage="1" showErrorMessage="1">
          <x14:formula1>
            <xm:f>#REF!</xm:f>
          </x14:formula1>
          <xm:sqref>R2:R13</xm:sqref>
        </x14:dataValidation>
        <x14:dataValidation type="list" allowBlank="1" showInputMessage="1" showErrorMessage="1">
          <x14:formula1>
            <xm:f>#REF!</xm:f>
          </x14:formula1>
          <xm:sqref>E2:E13</xm:sqref>
        </x14:dataValidation>
        <x14:dataValidation type="list" allowBlank="1" showInputMessage="1" showErrorMessage="1">
          <x14:formula1>
            <xm:f>#REF!</xm:f>
          </x14:formula1>
          <xm:sqref>F2:F13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2026-03-17T03:33:53Z</dcterms:modified>
</cp:coreProperties>
</file>