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CC">#REF!</definedName>
    <definedName name="Acol">#REF!</definedName>
    <definedName name="AD" localSheetId="0">'[2]other data'!$T$2:$T$5</definedName>
    <definedName name="AD">'[3]other data'!$T$2:$T$5</definedName>
    <definedName name="ADUL">#REF!</definedName>
    <definedName name="ALLOCATE" localSheetId="0">[4]comments!$F$3:$F$21</definedName>
    <definedName name="ALLOCATE">[5]comments!$F$3:$F$21</definedName>
    <definedName name="APL">#REF!</definedName>
    <definedName name="ART">#REF!</definedName>
    <definedName name="Artwork">#REF!</definedName>
    <definedName name="as">'[6]1-Import Product Data Sheet'!$X$2</definedName>
    <definedName name="AssortedSKU_Range">[7]Mapping!$J$2:$J$3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[8]Lists!$I$6:$I$29</definedName>
    <definedName name="Blankets_Throws">#REF!</definedName>
    <definedName name="BLK">#REF!</definedName>
    <definedName name="Brand">'[9]1-Import Product Data Sheet'!$N$102:$N$144</definedName>
    <definedName name="Branded">[8]Lists!$F$6:$F$38</definedName>
    <definedName name="brands" localSheetId="0">'[2]other data'!$K$2:$K$48</definedName>
    <definedName name="brands">'[3]other data'!$K$2:$K$48</definedName>
    <definedName name="BuyUnits_Range">[7]Mapping!$B$2:$B$55</definedName>
    <definedName name="ca_available_Range">[7]Mapping!$AB$2:$AB$5</definedName>
    <definedName name="ca_Compliant_Range">[7]Mapping!$BJ$2:$BJ$4</definedName>
    <definedName name="ca_CompliantReason_Range">[7]Mapping!$BL$2:$BL$13</definedName>
    <definedName name="ca_SisVendor_Range">[7]Mapping!$BH$2:$BH$3</definedName>
    <definedName name="ca_stuffedarticlesreg_Range">[7]Mapping!$AD$2:$AD$6</definedName>
    <definedName name="Case_Freight_Range">[7]Mapping!$F$2:$F$19</definedName>
    <definedName name="CATEGORY">[10]Sheet1!$DW$2:$DW$3</definedName>
    <definedName name="categoryfinal" localSheetId="0">'[11]Import Quote Sheet'!$A$90:$A$190</definedName>
    <definedName name="categoryfinal">'[12]Import Quote Sheet'!$A$90:$A$190</definedName>
    <definedName name="chargeback" localSheetId="0">'[2]other data'!$B$2:$B$6</definedName>
    <definedName name="chargeback">'[3]other data'!$B$2:$B$6</definedName>
    <definedName name="color">[8]Lists!$J$6:$J$29</definedName>
    <definedName name="colour">[10]Sheet1!$EH$2:$EH$3</definedName>
    <definedName name="COO_Dest">[7]COO!$D$1:$D$3:'[7]COO'!$D$2</definedName>
    <definedName name="COOCountry_Range">[7]Mapping!$R$2:$R$245</definedName>
    <definedName name="COODest_Range">[7]Mapping!$P$2:$P$3</definedName>
    <definedName name="CostCol">#REF!</definedName>
    <definedName name="countries" localSheetId="0">'[2]other data'!$I$3:$I$249</definedName>
    <definedName name="countries">'[3]other data'!$I$3:$I$249</definedName>
    <definedName name="Cycle">[8]Lists!$E$6:$E$30</definedName>
    <definedName name="d">[13]Mapping!$AR$2:$AR$84</definedName>
    <definedName name="DDEmsg">#REF!</definedName>
    <definedName name="dealPricing_Range">[7]Mapping!$BD$2:$BD$3</definedName>
    <definedName name="Decorative_Accessories">#REF!</definedName>
    <definedName name="Decorative_Pillows_Inserts_Covers">#REF!</definedName>
    <definedName name="den">[8]Lists!$L$6:$L$29</definedName>
    <definedName name="Description1_Range">[7]Mapping!$AQ$2:$AQ$72</definedName>
    <definedName name="Description2_Range">[7]Mapping!$AR$2:$AR$84</definedName>
    <definedName name="diffgrp" localSheetId="0">'[2]diff group head'!$A$2:$A$47</definedName>
    <definedName name="diffgrp">'[3]diff group head'!$A$2:$A$47</definedName>
    <definedName name="DIFFS" localSheetId="0">'[2]other data'!$AF$2:$AF$13</definedName>
    <definedName name="DIFFS">'[3]other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[14]Costs!$J$11</definedName>
    <definedName name="Feature1_Range">[7]Mapping!$AG$2:$AG$20</definedName>
    <definedName name="Feature10_Range">[7]Mapping!$AP$2:$AP$20</definedName>
    <definedName name="Feature2_Range">[7]Mapping!$AH$2:$AH$25</definedName>
    <definedName name="Feature3_Range">[7]Mapping!$AI$2:$AI$7</definedName>
    <definedName name="Feature4_Range">[7]Mapping!$AJ$2:$AJ$6</definedName>
    <definedName name="Feature5_Range">[7]Mapping!$AK$2:$AK$15</definedName>
    <definedName name="Feature6_Range">[7]Mapping!$AL$2:$AL$17</definedName>
    <definedName name="Feature7_Range">[7]Mapping!$AM$2:$AM$21</definedName>
    <definedName name="Feature8_Range">[7]Mapping!$AN$2:$AN$9</definedName>
    <definedName name="Feature9_Range">[7]Mapping!$AO$2:$AO$5</definedName>
    <definedName name="FIFRACompliance_Range">[7]Mapping!$L$2:$L$10</definedName>
    <definedName name="FIFRAExemption_Range">[7]Mapping!$N$2:$N$3</definedName>
    <definedName name="finalports" localSheetId="0">'[11]Import Quote Sheet'!$B$90:$B$123</definedName>
    <definedName name="finalports">'[12]Import Quote Sheet'!$B$90:$B$123</definedName>
    <definedName name="foam">[10]Sheet1!$EC$2:$EC$3</definedName>
    <definedName name="FOBCostPerPiece">#REF!</definedName>
    <definedName name="freight" localSheetId="0">'[2]other data'!$AC$3:$AC$14</definedName>
    <definedName name="freight">'[3]other data'!$AC$3:$AC$14</definedName>
    <definedName name="FUR">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en_ulreq_Range">[15]Mapping!$X$2:$X$5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 localSheetId="0">[2]hangers!$B$3:$B$42</definedName>
    <definedName name="HANGER">[3]hangers!$B$3:$B$42</definedName>
    <definedName name="hanger2" localSheetId="0">[2]hangers!$G$3:$G$42</definedName>
    <definedName name="hanger2">[3]hangers!$G$3:$G$42</definedName>
    <definedName name="Home_Décor">#REF!</definedName>
    <definedName name="Home_Décor.">#REF!</definedName>
    <definedName name="INITIALBUY">'[16]X-LIST'!$G$2:$G$7</definedName>
    <definedName name="KD">[10]Sheet1!$DS$2:$DS$2</definedName>
    <definedName name="Kids_Bath">#REF!</definedName>
    <definedName name="Kids_or_Teen">#REF!</definedName>
    <definedName name="LGT">#REF!</definedName>
    <definedName name="LicensedProduct_Range">[7]Mapping!$AF$2:$AF$3</definedName>
    <definedName name="LIFESTYLE">'[16]X-LIST'!$C$2:$C$7</definedName>
    <definedName name="Lighting_or_Candleholders">#REF!</definedName>
    <definedName name="loctype" localSheetId="0">'[2]other data'!$BN$2:$BN$6</definedName>
    <definedName name="loctype">'[3]other data'!$BN$2:$BN$6</definedName>
    <definedName name="M">[10]Sheet1!$EA$2:$EA$3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 localSheetId="0">'[2]other data'!$AN$2:$AN$6</definedName>
    <definedName name="ORDERTYPE">'[3]other data'!$AN$2:$AN$6</definedName>
    <definedName name="OTB" localSheetId="0">'[2]other data'!$R$2:$R$14</definedName>
    <definedName name="OTB">'[3]other data'!$R$2:$R$14</definedName>
    <definedName name="Outdoor">#REF!</definedName>
    <definedName name="OwnedCol">#REF!</definedName>
    <definedName name="PACK">[10]Sheet1!$EE$2:$EE$3</definedName>
    <definedName name="PackageType">'[9]1-Import Product Data Sheet'!$L$102:$L$131</definedName>
    <definedName name="PackCol">#REF!</definedName>
    <definedName name="PDQList">'[9]1-Import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 localSheetId="0">'[2]other data'!$AU$2:$AU$11</definedName>
    <definedName name="po_type">'[3]other data'!$AU$2:$AU$11</definedName>
    <definedName name="PORT_IFF">[17]a!$A$10:$B$35</definedName>
    <definedName name="PortSeq">'[9]1-Import Product Data Sheet'!$U$2</definedName>
    <definedName name="PortSeqLCL">#REF!</definedName>
    <definedName name="POtype">#REF!</definedName>
    <definedName name="Preticketed_Range">[7]Mapping!$H$2:$H$3</definedName>
    <definedName name="PrevBuy">'[9]1-Import Product Data Sheet'!$AR$26:$AR$27</definedName>
    <definedName name="Prints">#REF!</definedName>
    <definedName name="ProfileDesc">#REF!</definedName>
    <definedName name="QSFOB" localSheetId="0">[18]Q1!$C$38</definedName>
    <definedName name="QSFOB">[19]Q1!$C$38</definedName>
    <definedName name="Quilts">#REF!</definedName>
    <definedName name="RateSeq">'[9]1-Import Product Data Sheet'!$X$2</definedName>
    <definedName name="retailAK_O_YN_Range">[7]Mapping!$AV$2:$AV$3</definedName>
    <definedName name="retailCA_O_YN_Range">[7]Mapping!$AZ$2:$AZ$3</definedName>
    <definedName name="retailHA_O_YN_Range">[7]Mapping!$BB$2:$BB$3</definedName>
    <definedName name="retailPR_O_YN_Range">[7]Mapping!$AX$2:$AX$3</definedName>
    <definedName name="retailPR_o_YN_Rangee">[15]Mapping!$AL$2:$AL$3</definedName>
    <definedName name="retailUS_O_YN_Range">[7]Mapping!$AT$2:$AT$3</definedName>
    <definedName name="runnum" localSheetId="0">'[2]other data'!$BI$2:$BI$18</definedName>
    <definedName name="runnum">'[3]other data'!$BI$2:$BI$18</definedName>
    <definedName name="scalenum" localSheetId="0">'[2]other data'!$BG$2:$BG$18</definedName>
    <definedName name="scalenum">'[3]other data'!$BG$2:$BG$18</definedName>
    <definedName name="Seasonal">#REF!</definedName>
    <definedName name="SellUnits_Range">[7]Mapping!$D$2:$D$53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 localSheetId="0">[2]comments!$B$3:$B$54</definedName>
    <definedName name="SPECIAL">[3]comments!$B$3:$B$54</definedName>
    <definedName name="ssn_code" localSheetId="0">'[2]other data'!$AQ$2:$AQ$110</definedName>
    <definedName name="ssn_code">'[3]other data'!$AQ$2:$AQ$110</definedName>
    <definedName name="ssn_phase" localSheetId="0">'[2]other data'!$AS$2:$AS$83</definedName>
    <definedName name="ssn_phase">'[3]other data'!$AS$2:$AS$83</definedName>
    <definedName name="StoreCount">#REF!</definedName>
    <definedName name="StoreGrid0">#REF!</definedName>
    <definedName name="suggestedMessage_Range">[7]Mapping!$BF$2:$BF$3</definedName>
    <definedName name="SUPPLIER" localSheetId="0">'[2]vendor info'!$A$4:$A$400</definedName>
    <definedName name="SUPPLIER">'[3]vendor info'!$A$4:$A$400</definedName>
    <definedName name="TargetCol">#REF!</definedName>
    <definedName name="TBJ" localSheetId="0">'[2]other data'!$AK$2:$AK$10</definedName>
    <definedName name="TBJ">'[3]other data'!$AK$2:$AK$10</definedName>
    <definedName name="TERMS" localSheetId="0">'[2]other data'!$P$2:$P$7</definedName>
    <definedName name="TERMS">'[3]other data'!$P$2:$P$7</definedName>
    <definedName name="TICKET" localSheetId="0">[2]tickets!$B$3:$B$27</definedName>
    <definedName name="TICKET">[3]tickets!$B$3:$B$27</definedName>
    <definedName name="ticket2" localSheetId="0">[2]tickets!$G$3:$G$27</definedName>
    <definedName name="ticket2">[3]tickets!$G$3:$G$27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 localSheetId="0">'[2]other data'!$AY$2:$AY$4</definedName>
    <definedName name="UDA3A">'[3]other data'!$AY$2:$AY$4</definedName>
    <definedName name="UDA3B" localSheetId="0">'[2]other data'!$AZ$2:$AZ$6</definedName>
    <definedName name="UDA3B">'[3]other data'!$AZ$2:$AZ$6</definedName>
    <definedName name="UNIT">[10]Sheet1!$EF$2:$EF$3</definedName>
    <definedName name="upc" localSheetId="0">'[2]other data'!$AH$2:$AH$10</definedName>
    <definedName name="upc">'[3]other data'!$AH$2:$AH$10</definedName>
    <definedName name="UPC1A" localSheetId="0">'[2]other data'!$BD$2:$BD$5</definedName>
    <definedName name="UPC1A">'[3]other data'!$BD$2:$BD$5</definedName>
    <definedName name="UPC2A" localSheetId="0">'[2]other data'!$BF$2:$BF$5</definedName>
    <definedName name="UPC2A">'[3]other data'!$BF$2:$BF$5</definedName>
    <definedName name="User1Col">#REF!</definedName>
    <definedName name="User3Col">#REF!</definedName>
    <definedName name="WAREHOUSE" localSheetId="0">'[2]other data'!$BL$2:$BL$24</definedName>
    <definedName name="WAREHOUSE">'[3]other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[10]Sheet1!$EG$2:$EG$3</definedName>
    <definedName name="World1">[8]Lists!$H$6:$H$29</definedName>
    <definedName name="YN">'[20]Page 1 Sales and Forecast'!$AA$2:$AA$3</definedName>
    <definedName name="YNE" localSheetId="0">'[2]other data'!$BB$2:$BB$5</definedName>
    <definedName name="YNE">'[3]other data'!$BB$2:$BB$5</definedName>
    <definedName name="YNES" localSheetId="0">'[2]other data'!$BR$2:$BR$6</definedName>
    <definedName name="YNES">'[3]other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8" i="1" l="1"/>
  <c r="AU8" i="1"/>
  <c r="AP8" i="1"/>
  <c r="AN8" i="1"/>
  <c r="AL8" i="1"/>
  <c r="AB8" i="1"/>
  <c r="AD8" i="1" s="1"/>
  <c r="AF8" i="1" s="1"/>
  <c r="U8" i="1"/>
  <c r="AI8" i="1" s="1"/>
  <c r="BB7" i="1"/>
  <c r="AU7" i="1"/>
  <c r="AP7" i="1"/>
  <c r="AN7" i="1"/>
  <c r="AL7" i="1"/>
  <c r="AB7" i="1"/>
  <c r="AD7" i="1" s="1"/>
  <c r="AF7" i="1" s="1"/>
  <c r="U7" i="1"/>
  <c r="AI7" i="1" s="1"/>
  <c r="BB6" i="1"/>
  <c r="AU6" i="1"/>
  <c r="AP6" i="1"/>
  <c r="AN6" i="1"/>
  <c r="AL6" i="1"/>
  <c r="AB6" i="1"/>
  <c r="AD6" i="1" s="1"/>
  <c r="AF6" i="1" s="1"/>
  <c r="U6" i="1"/>
  <c r="AR6" i="1" s="1"/>
  <c r="BB5" i="1"/>
  <c r="AU5" i="1"/>
  <c r="AP5" i="1"/>
  <c r="AN5" i="1"/>
  <c r="AL5" i="1"/>
  <c r="AB5" i="1"/>
  <c r="AD5" i="1" s="1"/>
  <c r="AF5" i="1" s="1"/>
  <c r="U5" i="1"/>
  <c r="AR5" i="1" s="1"/>
  <c r="BB4" i="1"/>
  <c r="AU4" i="1"/>
  <c r="AP4" i="1"/>
  <c r="AN4" i="1"/>
  <c r="AL4" i="1"/>
  <c r="AB4" i="1"/>
  <c r="AD4" i="1" s="1"/>
  <c r="AF4" i="1" s="1"/>
  <c r="U4" i="1"/>
  <c r="AR4" i="1" s="1"/>
  <c r="BB3" i="1"/>
  <c r="AU3" i="1"/>
  <c r="AP3" i="1"/>
  <c r="AN3" i="1"/>
  <c r="AL3" i="1"/>
  <c r="AB3" i="1"/>
  <c r="AD3" i="1" s="1"/>
  <c r="AF3" i="1" s="1"/>
  <c r="U3" i="1"/>
  <c r="AR3" i="1" s="1"/>
  <c r="BB2" i="1"/>
  <c r="AU2" i="1"/>
  <c r="AP2" i="1"/>
  <c r="AN2" i="1"/>
  <c r="AL2" i="1"/>
  <c r="AB2" i="1"/>
  <c r="AD2" i="1" s="1"/>
  <c r="AF2" i="1" s="1"/>
  <c r="U2" i="1"/>
  <c r="AR2" i="1" s="1"/>
  <c r="AI3" i="1" l="1"/>
  <c r="AJ3" i="1" s="1"/>
  <c r="AI4" i="1"/>
  <c r="AJ4" i="1"/>
  <c r="AI5" i="1"/>
  <c r="AJ5" i="1" s="1"/>
  <c r="AW5" i="1" s="1"/>
  <c r="AI2" i="1"/>
  <c r="AJ2" i="1" s="1"/>
  <c r="AI6" i="1"/>
  <c r="AJ6" i="1" s="1"/>
  <c r="AV2" i="1"/>
  <c r="AV3" i="1"/>
  <c r="AW3" i="1" s="1"/>
  <c r="AV4" i="1"/>
  <c r="AV5" i="1"/>
  <c r="AV6" i="1"/>
  <c r="AW6" i="1" s="1"/>
  <c r="AR7" i="1"/>
  <c r="AV7" i="1" s="1"/>
  <c r="AJ7" i="1"/>
  <c r="AR8" i="1"/>
  <c r="AV8" i="1" s="1"/>
  <c r="AJ8" i="1"/>
  <c r="AW2" i="1" l="1"/>
  <c r="AW7" i="1"/>
  <c r="AW4" i="1"/>
  <c r="AX4" i="1" s="1"/>
  <c r="BA3" i="1"/>
  <c r="AX3" i="1"/>
  <c r="BA6" i="1"/>
  <c r="AX6" i="1"/>
  <c r="AW8" i="1"/>
  <c r="BA5" i="1"/>
  <c r="AX5" i="1"/>
  <c r="AX7" i="1"/>
  <c r="BA7" i="1"/>
  <c r="BA2" i="1"/>
  <c r="AX2" i="1"/>
  <c r="BA4" i="1" l="1"/>
  <c r="AX8" i="1"/>
  <c r="BA8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<sst xmlns="http://schemas.openxmlformats.org/spreadsheetml/2006/main" count="138" uniqueCount="74">
  <si>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</si>
  <si>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</si>
  <si>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</si>
  <si>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</si>
  <si>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</si>
  <si>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</si>
  <si>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</si>
  <si>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</si>
  <si>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</si>
  <si>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</si>
  <si>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</si>
  <si>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</si>
  <si>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</si>
  <si>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</si>
  <si>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</si>
  <si>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</si>
  <si>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</si>
  <si>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</si>
  <si>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</si>
  <si>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</si>
  <si>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</si>
  <si>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</si>
  <si>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</si>
  <si>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</si>
  <si>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</si>
  <si>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</si>
  <si>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</si>
  <si>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</si>
  <si>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</si>
  <si>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</si>
  <si>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</si>
  <si>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</si>
  <si>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</si>
  <si>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</si>
  <si>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</si>
  <si>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</si>
  <si>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</si>
  <si>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</si>
  <si>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</si>
  <si>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</si>
  <si>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</si>
  <si>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</si>
  <si>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</si>
  <si>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</si>
  <si>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</si>
  <si>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</si>
  <si>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</si>
  <si>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</si>
  <si>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</si>
  <si>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</si>
  <si>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</si>
  <si>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</si>
  <si>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</si>
  <si>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</si>
  <si>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ARMOIRE COLLECTION</t>
  </si>
  <si>
    <t>SHEET/SHEET SET</t>
  </si>
  <si>
    <t>200TC Cotton Print</t>
  </si>
  <si>
    <t>100% Cotton 200TC Printed Sheet Set</t>
  </si>
  <si>
    <t>200TC Cotton Printed Sheet</t>
  </si>
  <si>
    <t>100% Cotton Printed Sheet Set, 4" single needle hem, VZB packaging</t>
  </si>
  <si>
    <t>100% Cotton, Printed</t>
  </si>
  <si>
    <t>Twin: 66x96"/39x75+12"/20x30" (1)</t>
  </si>
  <si>
    <r>
      <t>RS20-8936</t>
    </r>
    <r>
      <rPr>
        <sz val="11"/>
        <color theme="1"/>
        <rFont val="宋体"/>
        <family val="2"/>
        <charset val="134"/>
        <scheme val="minor"/>
      </rPr>
      <t/>
    </r>
    <phoneticPr fontId="9" type="noConversion"/>
  </si>
  <si>
    <t>Set</t>
  </si>
  <si>
    <t>Normal</t>
  </si>
  <si>
    <t>6302.21.9020</t>
  </si>
  <si>
    <t>RS20-8937</t>
  </si>
  <si>
    <t>WILLOW &amp; SAGE</t>
  </si>
  <si>
    <t>RS20-8938</t>
  </si>
  <si>
    <t>RS20-8939</t>
  </si>
  <si>
    <t>RS20-8940</t>
  </si>
  <si>
    <t xml:space="preserve"> Full: 81x96", 20x30"(2), 54x75"+14" </t>
  </si>
  <si>
    <t>RS20-8941</t>
  </si>
  <si>
    <t>RS20-8942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</si>
</sst>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￥-804]#,##0.00;[Red][$￥-804]#,##0.00"/>
    <numFmt numFmtId="180" formatCode="0.00000"/>
    <numFmt numFmtId="181" formatCode="0.0%"/>
  </numFmts>
  <fonts count="11" x14ac:knownFonts="1"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179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179" fontId="6" fillId="0" borderId="0"/>
  </cellStyleXfs>
  <cellXfs count="50">
    <xf numFmtId="179" fontId="0" fillId="0" borderId="0" xfId="0"/>
    <xf numFmtId="0" fontId="2" fillId="0" borderId="0" xfId="1" applyAlignment="1">
      <alignment horizontal="center" wrapText="1"/>
    </xf>
    <xf numFmtId="0" fontId="2" fillId="0" borderId="0" xfId="1" applyAlignment="1">
      <alignment wrapText="1"/>
    </xf>
    <xf numFmtId="176" fontId="2" fillId="0" borderId="0" xfId="1" applyNumberFormat="1" applyAlignment="1">
      <alignment wrapText="1"/>
    </xf>
    <xf numFmtId="10" fontId="2" fillId="0" borderId="0" xfId="1" applyNumberFormat="1" applyAlignment="1">
      <alignment wrapText="1"/>
    </xf>
    <xf numFmtId="0" fontId="4" fillId="0" borderId="2" xfId="1" applyFont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5" fillId="4" borderId="2" xfId="1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0" xfId="1" applyNumberFormat="1" applyFont="1" applyFill="1" applyAlignment="1">
      <alignment wrapText="1"/>
    </xf>
    <xf numFmtId="176" fontId="4" fillId="6" borderId="1" xfId="1" applyNumberFormat="1" applyFont="1" applyFill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177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0" fontId="2" fillId="0" borderId="2" xfId="1" applyBorder="1" applyAlignment="1">
      <alignment horizontal="center"/>
    </xf>
    <xf numFmtId="0" fontId="2" fillId="0" borderId="2" xfId="1" applyBorder="1"/>
    <xf numFmtId="0" fontId="2" fillId="0" borderId="2" xfId="1" applyBorder="1" applyAlignment="1">
      <alignment wrapText="1"/>
    </xf>
    <xf numFmtId="179" fontId="2" fillId="5" borderId="2" xfId="0" applyFont="1" applyFill="1" applyBorder="1" applyAlignment="1">
      <alignment vertical="center" wrapText="1"/>
    </xf>
    <xf numFmtId="0" fontId="0" fillId="0" borderId="2" xfId="0" applyNumberFormat="1" applyBorder="1" applyAlignment="1">
      <alignment wrapText="1"/>
    </xf>
    <xf numFmtId="176" fontId="2" fillId="0" borderId="1" xfId="1" applyNumberFormat="1" applyBorder="1" applyAlignment="1">
      <alignment horizontal="center" wrapText="1"/>
    </xf>
    <xf numFmtId="176" fontId="2" fillId="0" borderId="1" xfId="1" applyNumberFormat="1" applyBorder="1"/>
    <xf numFmtId="1" fontId="10" fillId="0" borderId="2" xfId="1" applyNumberFormat="1" applyFont="1" applyBorder="1"/>
    <xf numFmtId="2" fontId="2" fillId="0" borderId="2" xfId="1" applyNumberFormat="1" applyBorder="1"/>
    <xf numFmtId="1" fontId="2" fillId="0" borderId="2" xfId="1" applyNumberFormat="1" applyBorder="1"/>
    <xf numFmtId="180" fontId="2" fillId="8" borderId="2" xfId="1" applyNumberFormat="1" applyFill="1" applyBorder="1"/>
    <xf numFmtId="1" fontId="2" fillId="8" borderId="2" xfId="1" applyNumberFormat="1" applyFill="1" applyBorder="1"/>
    <xf numFmtId="3" fontId="2" fillId="0" borderId="2" xfId="1" applyNumberFormat="1" applyBorder="1"/>
    <xf numFmtId="176" fontId="2" fillId="8" borderId="2" xfId="1" applyNumberFormat="1" applyFill="1" applyBorder="1"/>
    <xf numFmtId="181" fontId="2" fillId="0" borderId="2" xfId="1" applyNumberFormat="1" applyBorder="1"/>
    <xf numFmtId="10" fontId="2" fillId="0" borderId="2" xfId="1" applyNumberFormat="1" applyBorder="1"/>
    <xf numFmtId="176" fontId="2" fillId="0" borderId="2" xfId="1" applyNumberFormat="1" applyBorder="1"/>
    <xf numFmtId="10" fontId="0" fillId="8" borderId="2" xfId="3" applyNumberFormat="1" applyFont="1" applyFill="1" applyBorder="1" applyAlignment="1"/>
    <xf numFmtId="1" fontId="0" fillId="0" borderId="2" xfId="4" applyNumberFormat="1" applyFont="1" applyBorder="1"/>
    <xf numFmtId="0" fontId="2" fillId="0" borderId="0" xfId="1"/>
    <xf numFmtId="177" fontId="2" fillId="0" borderId="0" xfId="1" applyNumberFormat="1" applyAlignment="1">
      <alignment wrapText="1"/>
    </xf>
    <xf numFmtId="2" fontId="2" fillId="0" borderId="0" xfId="1" applyNumberFormat="1" applyAlignment="1">
      <alignment wrapText="1"/>
    </xf>
    <xf numFmtId="1" fontId="2" fillId="0" borderId="0" xfId="1" applyNumberFormat="1" applyAlignment="1">
      <alignment wrapText="1"/>
    </xf>
    <xf numFmtId="178" fontId="2" fillId="0" borderId="0" xfId="1" applyNumberFormat="1" applyAlignment="1">
      <alignment wrapText="1"/>
    </xf>
  </cellXfs>
  <cellStyles count="5">
    <cellStyle name="Normal 2 18 2 5" xfId="2"/>
    <cellStyle name="Normal 2 40" xfId="1"/>
    <cellStyle name="Normal_2010 NY-showroom sheet set for JCP 0330" xfId="4"/>
    <cellStyle name="Percent 2 1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0TC%20Sept%20Cotton%20Print%20Sheets%20Price%20Quote%20Commitment%20POE%2003-24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478;&#32442;&#20845;&#37096;/joyce/customer/CS/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ttps: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ttps: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Costing/Wal-Mart/WOW%20Sheeting/May%2024,%202012/WOW%20-%20120524%20-%205K%20-%20FOB%20-%2060x60-172x116%20-%20Sateen%20Weave%20-%20Cott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https: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https:/jlahome1-my.sharepoint.com/SLard%20-%20Design/Customs%20Memo/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ttps:/jlahome1-my.sharepoint.com/Users/ying.gu/AppData/Local/Microsoft/Windows/Temporary%20Internet%20Files/OLK784B/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ttps: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ttps:/jlahome1.sharepoint.com/Documents%20and%20Settings/zhangqing/&#26700;&#38754;/BBB/item%20set%20up/Final/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ttps:/jlahome1-my.sharepoint.com/Documents%20and%20Settings/chenlihui/Local%20Settings/Temporary%20Internet%20Files/OLK9A/Import%20Product%20Data%20Sheet%204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IND 02-06-26"/>
      <sheetName val="IND 05-29-25"/>
      <sheetName val="IND 11-15-24"/>
      <sheetName val="IND Final 3-5-24"/>
      <sheetName val="PAK 02-27"/>
      <sheetName val="IND 02-29"/>
      <sheetName val="PAK 02-02"/>
      <sheetName val="PAK 04-24"/>
      <sheetName val="PAK 03-17"/>
      <sheetName val="IND 02-02"/>
    </sheetNames>
    <sheetDataSet>
      <sheetData sheetId="0"/>
      <sheetData sheetId="1"/>
      <sheetData sheetId="2">
        <row r="13">
          <cell r="J13">
            <v>7.88</v>
          </cell>
        </row>
        <row r="14">
          <cell r="J14">
            <v>7.88</v>
          </cell>
        </row>
        <row r="15">
          <cell r="J15">
            <v>7.88</v>
          </cell>
        </row>
        <row r="16">
          <cell r="J16">
            <v>7.88</v>
          </cell>
        </row>
        <row r="17">
          <cell r="J17">
            <v>7.88</v>
          </cell>
        </row>
        <row r="18">
          <cell r="J18">
            <v>10.199999999999999</v>
          </cell>
        </row>
        <row r="19">
          <cell r="J19">
            <v>10.199999999999999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8"/>
  <sheetViews>
    <sheetView tabSelected="1" topLeftCell="H1" workbookViewId="0">
      <selection activeCell="H12" sqref="H1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22" style="2" customWidth="1"/>
    <col min="6" max="6" width="11.7109375" style="2" customWidth="1"/>
    <col min="7" max="7" width="18.28515625" style="2" customWidth="1"/>
    <col min="8" max="8" width="17.85546875" style="2" customWidth="1"/>
    <col min="9" max="9" width="38.5703125" style="2" customWidth="1"/>
    <col min="10" max="10" width="28" style="2" customWidth="1"/>
    <col min="11" max="11" width="61.85546875" style="2" customWidth="1"/>
    <col min="12" max="12" width="20.7109375" style="2" customWidth="1"/>
    <col min="13" max="13" width="35.5703125" style="2" customWidth="1"/>
    <col min="14" max="14" width="28.7109375" style="2" customWidth="1"/>
    <col min="15" max="15" width="9.140625" style="2" customWidth="1"/>
    <col min="16" max="17" width="13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46" customWidth="1"/>
    <col min="24" max="24" width="8.7109375" style="46" customWidth="1"/>
    <col min="25" max="25" width="7.140625" style="46" customWidth="1"/>
    <col min="26" max="26" width="9" style="47" customWidth="1"/>
    <col min="27" max="27" width="6.28515625" style="48" customWidth="1"/>
    <col min="28" max="28" width="10" style="49" customWidth="1"/>
    <col min="29" max="29" width="10" style="47" customWidth="1"/>
    <col min="30" max="30" width="9.85546875" style="48" customWidth="1"/>
    <col min="31" max="31" width="7.85546875" style="2" customWidth="1"/>
    <col min="32" max="32" width="8.85546875" style="3" customWidth="1"/>
    <col min="33" max="33" width="13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5" t="s">
        <v>30</v>
      </c>
      <c r="AF1" s="19" t="s">
        <v>31</v>
      </c>
      <c r="AG1" s="5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5" t="s">
        <v>51</v>
      </c>
      <c r="BA1" s="19" t="s">
        <v>52</v>
      </c>
      <c r="BB1" s="19" t="s">
        <v>53</v>
      </c>
    </row>
    <row r="2" spans="1:54" s="45" customFormat="1" x14ac:dyDescent="0.25">
      <c r="A2" s="26">
        <v>1</v>
      </c>
      <c r="B2" s="27"/>
      <c r="C2" s="27"/>
      <c r="D2" s="27"/>
      <c r="E2" s="27" t="s">
        <v>54</v>
      </c>
      <c r="F2" s="27"/>
      <c r="G2" s="27" t="s">
        <v>55</v>
      </c>
      <c r="H2" s="27" t="s">
        <v>56</v>
      </c>
      <c r="I2" s="27" t="s">
        <v>57</v>
      </c>
      <c r="J2" s="27" t="s">
        <v>58</v>
      </c>
      <c r="K2" s="27" t="s">
        <v>59</v>
      </c>
      <c r="L2" s="28" t="s">
        <v>60</v>
      </c>
      <c r="M2" s="27" t="s">
        <v>61</v>
      </c>
      <c r="N2" s="27"/>
      <c r="O2" s="27"/>
      <c r="P2" s="29" t="s">
        <v>62</v>
      </c>
      <c r="Q2" s="30"/>
      <c r="R2" s="27"/>
      <c r="S2" s="27" t="s">
        <v>63</v>
      </c>
      <c r="T2" s="31"/>
      <c r="U2" s="32">
        <f>'[1]Internal Commitment'!J13</f>
        <v>7.88</v>
      </c>
      <c r="V2" s="27" t="s">
        <v>64</v>
      </c>
      <c r="W2" s="33">
        <v>35</v>
      </c>
      <c r="X2" s="33">
        <v>27</v>
      </c>
      <c r="Y2" s="33">
        <v>20</v>
      </c>
      <c r="Z2" s="34">
        <v>5.0999999999999996</v>
      </c>
      <c r="AA2" s="35">
        <v>4</v>
      </c>
      <c r="AB2" s="36">
        <f t="shared" ref="AB2:AB8" si="0">IF(W2="","",W2*X2*Y2/1000000)</f>
        <v>1.89E-2</v>
      </c>
      <c r="AC2" s="34">
        <v>56</v>
      </c>
      <c r="AD2" s="37">
        <f t="shared" ref="AD2:AD8" si="1">IF(AA2="","",AC2/AB2*AA2)</f>
        <v>11851.851851851852</v>
      </c>
      <c r="AE2" s="38">
        <v>3500</v>
      </c>
      <c r="AF2" s="39">
        <f t="shared" ref="AF2:AF8" si="2">IF(ISERROR(AE2/AD2),"",AE2/AD2)</f>
        <v>0.29531249999999998</v>
      </c>
      <c r="AG2" s="27" t="s">
        <v>65</v>
      </c>
      <c r="AH2" s="40">
        <v>0.16700000000000001</v>
      </c>
      <c r="AI2" s="39">
        <f t="shared" ref="AI2:AI8" si="3">IF(ISERROR(U2*AH2),"",U2*AH2)</f>
        <v>1.31596</v>
      </c>
      <c r="AJ2" s="39">
        <f t="shared" ref="AJ2:AJ8" si="4">IF(ISERROR(U2+AF2+AI2),"",U2+AF2+AI2)</f>
        <v>9.4912725000000009</v>
      </c>
      <c r="AK2" s="41">
        <v>0</v>
      </c>
      <c r="AL2" s="39">
        <f t="shared" ref="AL2:AL8" si="5">IF(ISERROR(AY2*AK2),"",AY2*AK2)</f>
        <v>0</v>
      </c>
      <c r="AM2" s="41">
        <v>0</v>
      </c>
      <c r="AN2" s="39">
        <f t="shared" ref="AN2:AN8" si="6">IF(ISERROR(AY2*AM2),"",AY2*AM2)</f>
        <v>0</v>
      </c>
      <c r="AO2" s="41">
        <v>0</v>
      </c>
      <c r="AP2" s="39">
        <f t="shared" ref="AP2:AP8" si="7">IF(ISERROR(AY2*AO2),"",AY2*AO2)</f>
        <v>0</v>
      </c>
      <c r="AQ2" s="41">
        <v>0</v>
      </c>
      <c r="AR2" s="39">
        <f t="shared" ref="AR2:AR8" si="8">IF(ISERROR(U2*AQ2),"",U2*AQ2)</f>
        <v>0</v>
      </c>
      <c r="AS2" s="42">
        <v>0</v>
      </c>
      <c r="AT2" s="41">
        <v>0</v>
      </c>
      <c r="AU2" s="39">
        <f t="shared" ref="AU2:AU8" si="9">IF(ISERROR(AY2*AT2),"",AY2*AT2)</f>
        <v>0</v>
      </c>
      <c r="AV2" s="39">
        <f t="shared" ref="AV2:AV8" si="10">IF(ISERROR(AL2+AN2+AP2+AR2+AU2),"",AL2+AN2+AP2+AR2+AU2)</f>
        <v>0</v>
      </c>
      <c r="AW2" s="39">
        <f t="shared" ref="AW2:AW8" si="11">IF(ISERROR(AJ2+AV2),"",AJ2+AV2)</f>
        <v>9.4912725000000009</v>
      </c>
      <c r="AX2" s="43">
        <f t="shared" ref="AX2:AX8" si="12">IF(ISERROR((AY2-AW2)/AY2),"",(AY2-AW2)/AY2)</f>
        <v>0.22835182926829264</v>
      </c>
      <c r="AY2" s="42">
        <v>12.3</v>
      </c>
      <c r="AZ2" s="44">
        <v>1232</v>
      </c>
      <c r="BA2" s="39">
        <f t="shared" ref="BA2:BA8" si="13">IF(ISERROR(AW2*AZ2),"",AW2*AZ2)</f>
        <v>11693.247720000001</v>
      </c>
      <c r="BB2" s="39">
        <f t="shared" ref="BB2:BB8" si="14">IF(ISERROR(AY2*AZ2),"",AY2*AZ2)</f>
        <v>15153.6</v>
      </c>
    </row>
    <row r="3" spans="1:54" s="45" customFormat="1" x14ac:dyDescent="0.25">
      <c r="A3" s="26">
        <v>2</v>
      </c>
      <c r="B3" s="27"/>
      <c r="C3" s="27"/>
      <c r="D3" s="27"/>
      <c r="E3" s="27" t="s">
        <v>54</v>
      </c>
      <c r="F3" s="27"/>
      <c r="G3" s="27" t="s">
        <v>55</v>
      </c>
      <c r="H3" s="27" t="s">
        <v>56</v>
      </c>
      <c r="I3" s="27" t="s">
        <v>57</v>
      </c>
      <c r="J3" s="27" t="s">
        <v>58</v>
      </c>
      <c r="K3" s="27" t="s">
        <v>59</v>
      </c>
      <c r="L3" s="28" t="s">
        <v>60</v>
      </c>
      <c r="M3" s="27" t="s">
        <v>61</v>
      </c>
      <c r="N3" s="27"/>
      <c r="O3" s="27"/>
      <c r="P3" s="29" t="s">
        <v>66</v>
      </c>
      <c r="Q3" s="30"/>
      <c r="R3" s="27"/>
      <c r="S3" s="27" t="s">
        <v>63</v>
      </c>
      <c r="T3" s="31"/>
      <c r="U3" s="32">
        <f>'[1]Internal Commitment'!J14</f>
        <v>7.88</v>
      </c>
      <c r="V3" s="27" t="s">
        <v>64</v>
      </c>
      <c r="W3" s="33">
        <v>35</v>
      </c>
      <c r="X3" s="33">
        <v>27</v>
      </c>
      <c r="Y3" s="33">
        <v>20</v>
      </c>
      <c r="Z3" s="34">
        <v>5.0999999999999996</v>
      </c>
      <c r="AA3" s="35">
        <v>4</v>
      </c>
      <c r="AB3" s="36">
        <f t="shared" si="0"/>
        <v>1.89E-2</v>
      </c>
      <c r="AC3" s="34">
        <v>56</v>
      </c>
      <c r="AD3" s="37">
        <f t="shared" si="1"/>
        <v>11851.851851851852</v>
      </c>
      <c r="AE3" s="38">
        <v>3500</v>
      </c>
      <c r="AF3" s="39">
        <f t="shared" si="2"/>
        <v>0.29531249999999998</v>
      </c>
      <c r="AG3" s="27" t="s">
        <v>65</v>
      </c>
      <c r="AH3" s="40">
        <v>0.16700000000000001</v>
      </c>
      <c r="AI3" s="39">
        <f t="shared" si="3"/>
        <v>1.31596</v>
      </c>
      <c r="AJ3" s="39">
        <f t="shared" si="4"/>
        <v>9.4912725000000009</v>
      </c>
      <c r="AK3" s="41">
        <v>0</v>
      </c>
      <c r="AL3" s="39">
        <f t="shared" si="5"/>
        <v>0</v>
      </c>
      <c r="AM3" s="41">
        <v>0</v>
      </c>
      <c r="AN3" s="39">
        <f t="shared" si="6"/>
        <v>0</v>
      </c>
      <c r="AO3" s="41">
        <v>0</v>
      </c>
      <c r="AP3" s="39">
        <f t="shared" si="7"/>
        <v>0</v>
      </c>
      <c r="AQ3" s="41">
        <v>0</v>
      </c>
      <c r="AR3" s="39">
        <f t="shared" si="8"/>
        <v>0</v>
      </c>
      <c r="AS3" s="42">
        <v>0</v>
      </c>
      <c r="AT3" s="41">
        <v>0</v>
      </c>
      <c r="AU3" s="39">
        <f t="shared" si="9"/>
        <v>0</v>
      </c>
      <c r="AV3" s="39">
        <f t="shared" si="10"/>
        <v>0</v>
      </c>
      <c r="AW3" s="39">
        <f t="shared" si="11"/>
        <v>9.4912725000000009</v>
      </c>
      <c r="AX3" s="43">
        <f t="shared" si="12"/>
        <v>0.22835182926829264</v>
      </c>
      <c r="AY3" s="42">
        <v>12.3</v>
      </c>
      <c r="AZ3" s="44">
        <v>1312</v>
      </c>
      <c r="BA3" s="39">
        <f t="shared" si="13"/>
        <v>12452.54952</v>
      </c>
      <c r="BB3" s="39">
        <f t="shared" si="14"/>
        <v>16137.6</v>
      </c>
    </row>
    <row r="4" spans="1:54" s="45" customFormat="1" x14ac:dyDescent="0.25">
      <c r="A4" s="26">
        <v>3</v>
      </c>
      <c r="B4" s="27"/>
      <c r="C4" s="27"/>
      <c r="D4" s="27"/>
      <c r="E4" s="27" t="s">
        <v>67</v>
      </c>
      <c r="F4" s="27"/>
      <c r="G4" s="27" t="s">
        <v>55</v>
      </c>
      <c r="H4" s="27" t="s">
        <v>56</v>
      </c>
      <c r="I4" s="27" t="s">
        <v>57</v>
      </c>
      <c r="J4" s="27" t="s">
        <v>58</v>
      </c>
      <c r="K4" s="27" t="s">
        <v>59</v>
      </c>
      <c r="L4" s="28" t="s">
        <v>60</v>
      </c>
      <c r="M4" s="27" t="s">
        <v>61</v>
      </c>
      <c r="N4" s="27"/>
      <c r="O4" s="27"/>
      <c r="P4" s="29" t="s">
        <v>68</v>
      </c>
      <c r="Q4" s="30"/>
      <c r="R4" s="27"/>
      <c r="S4" s="27" t="s">
        <v>63</v>
      </c>
      <c r="T4" s="31"/>
      <c r="U4" s="32">
        <f>'[1]Internal Commitment'!J15</f>
        <v>7.88</v>
      </c>
      <c r="V4" s="27" t="s">
        <v>64</v>
      </c>
      <c r="W4" s="33">
        <v>35</v>
      </c>
      <c r="X4" s="33">
        <v>27</v>
      </c>
      <c r="Y4" s="33">
        <v>20</v>
      </c>
      <c r="Z4" s="34">
        <v>5.0999999999999996</v>
      </c>
      <c r="AA4" s="35">
        <v>4</v>
      </c>
      <c r="AB4" s="36">
        <f t="shared" si="0"/>
        <v>1.89E-2</v>
      </c>
      <c r="AC4" s="34">
        <v>56</v>
      </c>
      <c r="AD4" s="37">
        <f t="shared" si="1"/>
        <v>11851.851851851852</v>
      </c>
      <c r="AE4" s="38">
        <v>3500</v>
      </c>
      <c r="AF4" s="39">
        <f t="shared" si="2"/>
        <v>0.29531249999999998</v>
      </c>
      <c r="AG4" s="27" t="s">
        <v>65</v>
      </c>
      <c r="AH4" s="40">
        <v>0.16700000000000001</v>
      </c>
      <c r="AI4" s="39">
        <f t="shared" si="3"/>
        <v>1.31596</v>
      </c>
      <c r="AJ4" s="39">
        <f t="shared" si="4"/>
        <v>9.4912725000000009</v>
      </c>
      <c r="AK4" s="41">
        <v>0</v>
      </c>
      <c r="AL4" s="39">
        <f t="shared" si="5"/>
        <v>0</v>
      </c>
      <c r="AM4" s="41">
        <v>0</v>
      </c>
      <c r="AN4" s="39">
        <f t="shared" si="6"/>
        <v>0</v>
      </c>
      <c r="AO4" s="41">
        <v>0</v>
      </c>
      <c r="AP4" s="39">
        <f t="shared" si="7"/>
        <v>0</v>
      </c>
      <c r="AQ4" s="41">
        <v>0</v>
      </c>
      <c r="AR4" s="39">
        <f t="shared" si="8"/>
        <v>0</v>
      </c>
      <c r="AS4" s="42">
        <v>0</v>
      </c>
      <c r="AT4" s="41">
        <v>0</v>
      </c>
      <c r="AU4" s="39">
        <f t="shared" si="9"/>
        <v>0</v>
      </c>
      <c r="AV4" s="39">
        <f t="shared" si="10"/>
        <v>0</v>
      </c>
      <c r="AW4" s="39">
        <f t="shared" si="11"/>
        <v>9.4912725000000009</v>
      </c>
      <c r="AX4" s="43">
        <f t="shared" si="12"/>
        <v>0.22835182926829264</v>
      </c>
      <c r="AY4" s="42">
        <v>12.3</v>
      </c>
      <c r="AZ4" s="44">
        <v>1312</v>
      </c>
      <c r="BA4" s="39">
        <f t="shared" si="13"/>
        <v>12452.54952</v>
      </c>
      <c r="BB4" s="39">
        <f t="shared" si="14"/>
        <v>16137.6</v>
      </c>
    </row>
    <row r="5" spans="1:54" s="45" customFormat="1" x14ac:dyDescent="0.25">
      <c r="A5" s="26">
        <v>4</v>
      </c>
      <c r="B5" s="27"/>
      <c r="C5" s="27"/>
      <c r="D5" s="27"/>
      <c r="E5" s="27" t="s">
        <v>54</v>
      </c>
      <c r="F5" s="27"/>
      <c r="G5" s="27" t="s">
        <v>55</v>
      </c>
      <c r="H5" s="27" t="s">
        <v>56</v>
      </c>
      <c r="I5" s="27" t="s">
        <v>57</v>
      </c>
      <c r="J5" s="27" t="s">
        <v>58</v>
      </c>
      <c r="K5" s="27" t="s">
        <v>59</v>
      </c>
      <c r="L5" s="28" t="s">
        <v>60</v>
      </c>
      <c r="M5" s="27" t="s">
        <v>61</v>
      </c>
      <c r="N5" s="27"/>
      <c r="O5" s="27"/>
      <c r="P5" s="29" t="s">
        <v>69</v>
      </c>
      <c r="Q5" s="30"/>
      <c r="R5" s="27"/>
      <c r="S5" s="27" t="s">
        <v>63</v>
      </c>
      <c r="T5" s="31"/>
      <c r="U5" s="32">
        <f>'[1]Internal Commitment'!J16</f>
        <v>7.88</v>
      </c>
      <c r="V5" s="27" t="s">
        <v>64</v>
      </c>
      <c r="W5" s="33">
        <v>35</v>
      </c>
      <c r="X5" s="33">
        <v>27</v>
      </c>
      <c r="Y5" s="33">
        <v>20</v>
      </c>
      <c r="Z5" s="34">
        <v>5.0999999999999996</v>
      </c>
      <c r="AA5" s="35">
        <v>4</v>
      </c>
      <c r="AB5" s="36">
        <f t="shared" si="0"/>
        <v>1.89E-2</v>
      </c>
      <c r="AC5" s="34">
        <v>56</v>
      </c>
      <c r="AD5" s="37">
        <f t="shared" si="1"/>
        <v>11851.851851851852</v>
      </c>
      <c r="AE5" s="38">
        <v>3500</v>
      </c>
      <c r="AF5" s="39">
        <f t="shared" si="2"/>
        <v>0.29531249999999998</v>
      </c>
      <c r="AG5" s="27" t="s">
        <v>65</v>
      </c>
      <c r="AH5" s="40">
        <v>0.16700000000000001</v>
      </c>
      <c r="AI5" s="39">
        <f t="shared" si="3"/>
        <v>1.31596</v>
      </c>
      <c r="AJ5" s="39">
        <f t="shared" si="4"/>
        <v>9.4912725000000009</v>
      </c>
      <c r="AK5" s="41">
        <v>0</v>
      </c>
      <c r="AL5" s="39">
        <f t="shared" si="5"/>
        <v>0</v>
      </c>
      <c r="AM5" s="41">
        <v>0</v>
      </c>
      <c r="AN5" s="39">
        <f t="shared" si="6"/>
        <v>0</v>
      </c>
      <c r="AO5" s="41">
        <v>0</v>
      </c>
      <c r="AP5" s="39">
        <f t="shared" si="7"/>
        <v>0</v>
      </c>
      <c r="AQ5" s="41">
        <v>0</v>
      </c>
      <c r="AR5" s="39">
        <f t="shared" si="8"/>
        <v>0</v>
      </c>
      <c r="AS5" s="42">
        <v>0</v>
      </c>
      <c r="AT5" s="41">
        <v>0</v>
      </c>
      <c r="AU5" s="39">
        <f t="shared" si="9"/>
        <v>0</v>
      </c>
      <c r="AV5" s="39">
        <f t="shared" si="10"/>
        <v>0</v>
      </c>
      <c r="AW5" s="39">
        <f t="shared" si="11"/>
        <v>9.4912725000000009</v>
      </c>
      <c r="AX5" s="43">
        <f t="shared" si="12"/>
        <v>0.22835182926829264</v>
      </c>
      <c r="AY5" s="42">
        <v>12.3</v>
      </c>
      <c r="AZ5" s="44">
        <v>1312</v>
      </c>
      <c r="BA5" s="39">
        <f t="shared" si="13"/>
        <v>12452.54952</v>
      </c>
      <c r="BB5" s="39">
        <f t="shared" si="14"/>
        <v>16137.6</v>
      </c>
    </row>
    <row r="6" spans="1:54" s="45" customFormat="1" x14ac:dyDescent="0.25">
      <c r="A6" s="26">
        <v>5</v>
      </c>
      <c r="B6" s="27"/>
      <c r="C6" s="27"/>
      <c r="D6" s="27"/>
      <c r="E6" s="27" t="s">
        <v>54</v>
      </c>
      <c r="F6" s="27"/>
      <c r="G6" s="27" t="s">
        <v>55</v>
      </c>
      <c r="H6" s="27" t="s">
        <v>56</v>
      </c>
      <c r="I6" s="27" t="s">
        <v>57</v>
      </c>
      <c r="J6" s="27" t="s">
        <v>58</v>
      </c>
      <c r="K6" s="27" t="s">
        <v>59</v>
      </c>
      <c r="L6" s="28" t="s">
        <v>60</v>
      </c>
      <c r="M6" s="27" t="s">
        <v>61</v>
      </c>
      <c r="N6" s="27"/>
      <c r="O6" s="27"/>
      <c r="P6" s="29" t="s">
        <v>70</v>
      </c>
      <c r="Q6" s="30"/>
      <c r="R6" s="27"/>
      <c r="S6" s="27" t="s">
        <v>63</v>
      </c>
      <c r="T6" s="31"/>
      <c r="U6" s="32">
        <f>'[1]Internal Commitment'!J17</f>
        <v>7.88</v>
      </c>
      <c r="V6" s="27" t="s">
        <v>64</v>
      </c>
      <c r="W6" s="33">
        <v>35</v>
      </c>
      <c r="X6" s="33">
        <v>27</v>
      </c>
      <c r="Y6" s="33">
        <v>20</v>
      </c>
      <c r="Z6" s="34">
        <v>5.0999999999999996</v>
      </c>
      <c r="AA6" s="35">
        <v>4</v>
      </c>
      <c r="AB6" s="36">
        <f t="shared" si="0"/>
        <v>1.89E-2</v>
      </c>
      <c r="AC6" s="34">
        <v>56</v>
      </c>
      <c r="AD6" s="37">
        <f t="shared" si="1"/>
        <v>11851.851851851852</v>
      </c>
      <c r="AE6" s="38">
        <v>3500</v>
      </c>
      <c r="AF6" s="39">
        <f t="shared" si="2"/>
        <v>0.29531249999999998</v>
      </c>
      <c r="AG6" s="27" t="s">
        <v>65</v>
      </c>
      <c r="AH6" s="40">
        <v>0.16700000000000001</v>
      </c>
      <c r="AI6" s="39">
        <f t="shared" si="3"/>
        <v>1.31596</v>
      </c>
      <c r="AJ6" s="39">
        <f t="shared" si="4"/>
        <v>9.4912725000000009</v>
      </c>
      <c r="AK6" s="41">
        <v>0</v>
      </c>
      <c r="AL6" s="39">
        <f t="shared" si="5"/>
        <v>0</v>
      </c>
      <c r="AM6" s="41">
        <v>0</v>
      </c>
      <c r="AN6" s="39">
        <f t="shared" si="6"/>
        <v>0</v>
      </c>
      <c r="AO6" s="41">
        <v>0</v>
      </c>
      <c r="AP6" s="39">
        <f t="shared" si="7"/>
        <v>0</v>
      </c>
      <c r="AQ6" s="41">
        <v>0</v>
      </c>
      <c r="AR6" s="39">
        <f t="shared" si="8"/>
        <v>0</v>
      </c>
      <c r="AS6" s="42">
        <v>0</v>
      </c>
      <c r="AT6" s="41">
        <v>0</v>
      </c>
      <c r="AU6" s="39">
        <f t="shared" si="9"/>
        <v>0</v>
      </c>
      <c r="AV6" s="39">
        <f t="shared" si="10"/>
        <v>0</v>
      </c>
      <c r="AW6" s="39">
        <f t="shared" si="11"/>
        <v>9.4912725000000009</v>
      </c>
      <c r="AX6" s="43">
        <f t="shared" si="12"/>
        <v>0.22835182926829264</v>
      </c>
      <c r="AY6" s="42">
        <v>12.3</v>
      </c>
      <c r="AZ6" s="44">
        <v>1312</v>
      </c>
      <c r="BA6" s="39">
        <f t="shared" si="13"/>
        <v>12452.54952</v>
      </c>
      <c r="BB6" s="39">
        <f t="shared" si="14"/>
        <v>16137.6</v>
      </c>
    </row>
    <row r="7" spans="1:54" s="45" customFormat="1" x14ac:dyDescent="0.25">
      <c r="A7" s="26">
        <v>6</v>
      </c>
      <c r="B7" s="27"/>
      <c r="C7" s="27"/>
      <c r="D7" s="27"/>
      <c r="E7" s="27" t="s">
        <v>54</v>
      </c>
      <c r="F7" s="27"/>
      <c r="G7" s="27" t="s">
        <v>55</v>
      </c>
      <c r="H7" s="27" t="s">
        <v>56</v>
      </c>
      <c r="I7" s="27" t="s">
        <v>57</v>
      </c>
      <c r="J7" s="27" t="s">
        <v>58</v>
      </c>
      <c r="K7" s="27" t="s">
        <v>59</v>
      </c>
      <c r="L7" s="28" t="s">
        <v>60</v>
      </c>
      <c r="M7" s="27" t="s">
        <v>71</v>
      </c>
      <c r="N7" s="27"/>
      <c r="O7" s="27"/>
      <c r="P7" s="29" t="s">
        <v>72</v>
      </c>
      <c r="Q7" s="30"/>
      <c r="R7" s="27"/>
      <c r="S7" s="27" t="s">
        <v>63</v>
      </c>
      <c r="T7" s="31"/>
      <c r="U7" s="32">
        <f>'[1]Internal Commitment'!J18</f>
        <v>10.199999999999999</v>
      </c>
      <c r="V7" s="27" t="s">
        <v>64</v>
      </c>
      <c r="W7" s="33">
        <v>35</v>
      </c>
      <c r="X7" s="33">
        <v>27</v>
      </c>
      <c r="Y7" s="33">
        <v>25</v>
      </c>
      <c r="Z7" s="34">
        <v>5.0999999999999996</v>
      </c>
      <c r="AA7" s="35">
        <v>4</v>
      </c>
      <c r="AB7" s="36">
        <f t="shared" si="0"/>
        <v>2.3625E-2</v>
      </c>
      <c r="AC7" s="34">
        <v>56</v>
      </c>
      <c r="AD7" s="37">
        <f t="shared" si="1"/>
        <v>9481.4814814814818</v>
      </c>
      <c r="AE7" s="38">
        <v>3500</v>
      </c>
      <c r="AF7" s="39">
        <f t="shared" si="2"/>
        <v>0.369140625</v>
      </c>
      <c r="AG7" s="27" t="s">
        <v>65</v>
      </c>
      <c r="AH7" s="40">
        <v>0.16700000000000001</v>
      </c>
      <c r="AI7" s="39">
        <f t="shared" si="3"/>
        <v>1.7034</v>
      </c>
      <c r="AJ7" s="39">
        <f t="shared" si="4"/>
        <v>12.272540625</v>
      </c>
      <c r="AK7" s="41">
        <v>0</v>
      </c>
      <c r="AL7" s="39">
        <f t="shared" si="5"/>
        <v>0</v>
      </c>
      <c r="AM7" s="41">
        <v>0</v>
      </c>
      <c r="AN7" s="39">
        <f t="shared" si="6"/>
        <v>0</v>
      </c>
      <c r="AO7" s="41">
        <v>0</v>
      </c>
      <c r="AP7" s="39">
        <f t="shared" si="7"/>
        <v>0</v>
      </c>
      <c r="AQ7" s="41">
        <v>0</v>
      </c>
      <c r="AR7" s="39">
        <f t="shared" si="8"/>
        <v>0</v>
      </c>
      <c r="AS7" s="42">
        <v>0</v>
      </c>
      <c r="AT7" s="41">
        <v>0</v>
      </c>
      <c r="AU7" s="39">
        <f t="shared" si="9"/>
        <v>0</v>
      </c>
      <c r="AV7" s="39">
        <f t="shared" si="10"/>
        <v>0</v>
      </c>
      <c r="AW7" s="39">
        <f t="shared" si="11"/>
        <v>12.272540625</v>
      </c>
      <c r="AX7" s="43">
        <f t="shared" si="12"/>
        <v>0.23296621093750003</v>
      </c>
      <c r="AY7" s="42">
        <v>16</v>
      </c>
      <c r="AZ7" s="44">
        <v>1312</v>
      </c>
      <c r="BA7" s="39">
        <f t="shared" si="13"/>
        <v>16101.5733</v>
      </c>
      <c r="BB7" s="39">
        <f t="shared" si="14"/>
        <v>20992</v>
      </c>
    </row>
    <row r="8" spans="1:54" s="45" customFormat="1" x14ac:dyDescent="0.25">
      <c r="A8" s="26">
        <v>7</v>
      </c>
      <c r="B8" s="27"/>
      <c r="C8" s="27"/>
      <c r="D8" s="27"/>
      <c r="E8" s="27" t="s">
        <v>67</v>
      </c>
      <c r="F8" s="27"/>
      <c r="G8" s="27" t="s">
        <v>55</v>
      </c>
      <c r="H8" s="27" t="s">
        <v>56</v>
      </c>
      <c r="I8" s="27" t="s">
        <v>57</v>
      </c>
      <c r="J8" s="27" t="s">
        <v>58</v>
      </c>
      <c r="K8" s="27" t="s">
        <v>59</v>
      </c>
      <c r="L8" s="28" t="s">
        <v>60</v>
      </c>
      <c r="M8" s="27" t="s">
        <v>71</v>
      </c>
      <c r="N8" s="27"/>
      <c r="O8" s="27"/>
      <c r="P8" s="29" t="s">
        <v>73</v>
      </c>
      <c r="Q8" s="30"/>
      <c r="R8" s="27"/>
      <c r="S8" s="27" t="s">
        <v>63</v>
      </c>
      <c r="T8" s="31"/>
      <c r="U8" s="32">
        <f>'[1]Internal Commitment'!J19</f>
        <v>10.199999999999999</v>
      </c>
      <c r="V8" s="27" t="s">
        <v>64</v>
      </c>
      <c r="W8" s="33">
        <v>35</v>
      </c>
      <c r="X8" s="33">
        <v>27</v>
      </c>
      <c r="Y8" s="33">
        <v>25</v>
      </c>
      <c r="Z8" s="34">
        <v>5.0999999999999996</v>
      </c>
      <c r="AA8" s="35">
        <v>4</v>
      </c>
      <c r="AB8" s="36">
        <f t="shared" si="0"/>
        <v>2.3625E-2</v>
      </c>
      <c r="AC8" s="34">
        <v>56</v>
      </c>
      <c r="AD8" s="37">
        <f t="shared" si="1"/>
        <v>9481.4814814814818</v>
      </c>
      <c r="AE8" s="38">
        <v>3500</v>
      </c>
      <c r="AF8" s="39">
        <f t="shared" si="2"/>
        <v>0.369140625</v>
      </c>
      <c r="AG8" s="27" t="s">
        <v>65</v>
      </c>
      <c r="AH8" s="40">
        <v>0.16700000000000001</v>
      </c>
      <c r="AI8" s="39">
        <f t="shared" si="3"/>
        <v>1.7034</v>
      </c>
      <c r="AJ8" s="39">
        <f t="shared" si="4"/>
        <v>12.272540625</v>
      </c>
      <c r="AK8" s="41">
        <v>0</v>
      </c>
      <c r="AL8" s="39">
        <f t="shared" si="5"/>
        <v>0</v>
      </c>
      <c r="AM8" s="41">
        <v>0</v>
      </c>
      <c r="AN8" s="39">
        <f t="shared" si="6"/>
        <v>0</v>
      </c>
      <c r="AO8" s="41">
        <v>0</v>
      </c>
      <c r="AP8" s="39">
        <f t="shared" si="7"/>
        <v>0</v>
      </c>
      <c r="AQ8" s="41">
        <v>0</v>
      </c>
      <c r="AR8" s="39">
        <f t="shared" si="8"/>
        <v>0</v>
      </c>
      <c r="AS8" s="42">
        <v>0</v>
      </c>
      <c r="AT8" s="41">
        <v>0</v>
      </c>
      <c r="AU8" s="39">
        <f t="shared" si="9"/>
        <v>0</v>
      </c>
      <c r="AV8" s="39">
        <f t="shared" si="10"/>
        <v>0</v>
      </c>
      <c r="AW8" s="39">
        <f t="shared" si="11"/>
        <v>12.272540625</v>
      </c>
      <c r="AX8" s="43">
        <f t="shared" si="12"/>
        <v>0.23296621093750003</v>
      </c>
      <c r="AY8" s="42">
        <v>16</v>
      </c>
      <c r="AZ8" s="44">
        <v>1312</v>
      </c>
      <c r="BA8" s="39">
        <f t="shared" si="13"/>
        <v>16101.5733</v>
      </c>
      <c r="BB8" s="39">
        <f t="shared" si="14"/>
        <v>20992</v>
      </c>
    </row>
  </sheetData>
  <sheetProtection insertRows="0" deleteRows="0" sort="0"/>
  <protectedRanges>
    <protectedRange sqref="AI2:AX8 W9:AY215 W6:Z6 M9:T215 AF2:AF8 O2:O8 AB2:AD8 I2:K8 M2:M6 Q2:S6 U2:V215 R7:S7 A9:K215 A2:D8 F2:G8 Q8:S8" name="Range1"/>
    <protectedRange sqref="W2:Z5 W7:Z8" name="Range1_2"/>
    <protectedRange sqref="AE2:AE8" name="Range1_3"/>
    <protectedRange sqref="L2:L251" name="Range1_1"/>
    <protectedRange sqref="H2:H8" name="Range1_5"/>
    <protectedRange sqref="E3" name="Range1_1_1"/>
    <protectedRange sqref="E4 E8" name="Range1_4"/>
    <protectedRange sqref="E2:E3 E5:E7" name="Range1_1_2"/>
    <protectedRange sqref="N4 N8" name="Range1_6"/>
    <protectedRange sqref="N2:N3 N5:N7" name="Range1_1_3"/>
  </protectedRanges>
  <phoneticPr fontId="3" type="noConversion"/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2026-03-25T05:49:50Z</dcterms:created>
  <dcterms:modified xsi:type="dcterms:W3CDTF">2026-03-25T05:50:46Z</dcterms:modified>
</cp:coreProperties>
</file>