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F535C2AB-D128-4A14-8284-9039A4EA56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CCESSORIES">'[1]x-Lists'!$AH$2:$AH$12</definedName>
    <definedName name="AD">'[2]other data'!$T$2:$T$5</definedName>
    <definedName name="ALLOCATION">'[1]x-Lists'!$Q$2</definedName>
    <definedName name="AssortedSKU_Range">[3]Mapping!$J$2:$J$3</definedName>
    <definedName name="BIG_IDEAS">'[1]x-Lists'!$AU$2:$AU$17</definedName>
    <definedName name="bigidea">[4]Lists!$I$6:$I$29</definedName>
    <definedName name="Branded">[4]Lists!$F$6:$F$38</definedName>
    <definedName name="brands">'[2]other data'!$K$2:$K$48</definedName>
    <definedName name="BULKPREPACKTYPE">'[1]x-Lists'!$H$2:$H$4</definedName>
    <definedName name="BuyUnits_Range">[3]Mapping!$B$2:$B$55</definedName>
    <definedName name="ca_available_Range">[3]Mapping!$AB$2:$AB$5</definedName>
    <definedName name="ca_Compliant_Range">[3]Mapping!$BJ$2:$BJ$4</definedName>
    <definedName name="ca_CompliantReason_Range">[3]Mapping!$BL$2:$BL$13</definedName>
    <definedName name="ca_SisVendor_Range">[3]Mapping!$BH$2:$BH$3</definedName>
    <definedName name="ca_stuffedarticlesreg_Range">[3]Mapping!$AD$2:$AD$6</definedName>
    <definedName name="Case_Freight_Range">[3]Mapping!$F$2:$F$19</definedName>
    <definedName name="CATEGORY">[5]Sheet1!$DW$2:$DW$3</definedName>
    <definedName name="CFSCY">'[1]x-imports'!$A$2:$A$3</definedName>
    <definedName name="chargeback">'[2]other data'!$B$2:$B$6</definedName>
    <definedName name="CLIMATE">'[1]x-Lists'!$O$2:$O$11</definedName>
    <definedName name="cls">#REF!</definedName>
    <definedName name="CodeCountry">#REF!</definedName>
    <definedName name="COLOR">'[1]x-Lists'!$AB$2:$AB$7</definedName>
    <definedName name="COLOR_FAMILY">'[1]x-Lists'!$AC$2:$AC$19</definedName>
    <definedName name="colour">[5]Sheet1!$EH$2:$EH$3</definedName>
    <definedName name="COO_Dest">[3]COO!$D$1:$D$3:'[3]COO'!$D$2</definedName>
    <definedName name="COOCountry_Range">[3]Mapping!$R$2:$R$245</definedName>
    <definedName name="COODest_Range">[3]Mapping!$P$2:$P$3</definedName>
    <definedName name="countries">'[2]other data'!$I$3:$I$249</definedName>
    <definedName name="Cycle">[4]Lists!$E$6:$E$30</definedName>
    <definedName name="d">[6]Mapping!$AR$2:$AR$84</definedName>
    <definedName name="_xlnm.Database">'[1]x-Lists'!$A$2:$A$9</definedName>
    <definedName name="dealPricing_Range">[3]Mapping!$BD$2:$BD$3</definedName>
    <definedName name="den">[4]Lists!$L$6:$L$29</definedName>
    <definedName name="Description1_Range">[3]Mapping!$AQ$2:$AQ$72</definedName>
    <definedName name="Description2_Range">[3]Mapping!$AR$2:$AR$84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ENERGY_EFFICIENT">'[1]x-Lists'!$AJ$2:$AJ$7</definedName>
    <definedName name="EVENT">'[1]x-Lists'!$AQ$2:$AQ$8</definedName>
    <definedName name="FABRIC_WEIGHT">'[1]x-Lists'!$AI$2:$AI$5</definedName>
    <definedName name="Feature1_Range">[3]Mapping!$AG$2:$AG$20</definedName>
    <definedName name="Feature10_Range">[3]Mapping!$AP$2:$AP$20</definedName>
    <definedName name="Feature2_Range">[3]Mapping!$AH$2:$AH$25</definedName>
    <definedName name="Feature3_Range">[3]Mapping!$AI$2:$AI$7</definedName>
    <definedName name="Feature4_Range">[3]Mapping!$AJ$2:$AJ$6</definedName>
    <definedName name="Feature5_Range">[3]Mapping!$AK$2:$AK$15</definedName>
    <definedName name="Feature6_Range">[3]Mapping!$AL$2:$AL$17</definedName>
    <definedName name="Feature7_Range">[3]Mapping!$AM$2:$AM$21</definedName>
    <definedName name="Feature8_Range">[3]Mapping!$AN$2:$AN$9</definedName>
    <definedName name="Feature9_Range">[3]Mapping!$AO$2:$AO$5</definedName>
    <definedName name="FIFRACompliance_Range">[3]Mapping!$L$2:$L$10</definedName>
    <definedName name="FIFRAExemption_Range">[3]Mapping!$N$2:$N$3</definedName>
    <definedName name="FILL">'[1]x-Lists'!$AR$2:$AR$7</definedName>
    <definedName name="foam">[5]Sheet1!$EC$2:$EC$3</definedName>
    <definedName name="FOBPORT">'[1]x-imports'!$C$2:$C$40</definedName>
    <definedName name="FREIGHT">'[1]x-Lists'!$I$2:$I$5</definedName>
    <definedName name="FreightTerms">#REF!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KD">[5]Sheet1!$DS$2:$DS$2</definedName>
    <definedName name="LicensedProduct_Range">[3]Mapping!$AF$2:$AF$3</definedName>
    <definedName name="LIFESTYLE">'[1]x-Lists'!$T$2:$T$5</definedName>
    <definedName name="lnk">[7]Sheet1!$A$2</definedName>
    <definedName name="LOCALIZATION__PRICEPOINT">'[1]x-Lists'!$Z$2:$Z$5</definedName>
    <definedName name="loctype">'[2]other data'!$BN$2:$BN$6</definedName>
    <definedName name="M">[5]Sheet1!$EA$2:$EA$3</definedName>
    <definedName name="MATERIAL">'[1]x-Lists'!$AE$2:$AE$83</definedName>
    <definedName name="ORDERTYPE">'[2]other data'!$AN$2:$AN$6</definedName>
    <definedName name="OTB">'[2]other data'!$R$2:$R$14</definedName>
    <definedName name="PACK">[5]Sheet1!$EE$2:$EE$3</definedName>
    <definedName name="PACK_SET">'[1]x-Lists'!$AO$2:$AO$34</definedName>
    <definedName name="PATTERN">'[1]x-Lists'!$AF$2:$AF$49</definedName>
    <definedName name="PAYMENTTERMS">'[1]x-imports'!$E$2:$E$3</definedName>
    <definedName name="PayTerms">#REF!</definedName>
    <definedName name="PO_BUY_TYPE">'[1]x-Lists'!$W$2:$W$5</definedName>
    <definedName name="po_type">'[2]other data'!$AU$2:$AU$11</definedName>
    <definedName name="PORT_IFF">[8]a!$A$10:$B$35</definedName>
    <definedName name="POtype">#REF!</definedName>
    <definedName name="Preticketed_Range">[3]Mapping!$H$2:$H$3</definedName>
    <definedName name="QSFOB">[9]Q1!$C$38</definedName>
    <definedName name="QUEUING">'[1]x-Lists'!$P$2</definedName>
    <definedName name="QUEUING_ITEMS">'[1]x-Lists'!$Y$2:$Y$50</definedName>
    <definedName name="retailAK_O_YN_Range">[3]Mapping!$AV$2:$AV$3</definedName>
    <definedName name="retailCA_O_YN_Range">[3]Mapping!$AZ$2:$AZ$3</definedName>
    <definedName name="retailHA_O_YN_Range">[3]Mapping!$BB$2:$BB$3</definedName>
    <definedName name="retailPR_O_YN_Range">[3]Mapping!$AX$2:$AX$3</definedName>
    <definedName name="retailUS_O_YN_Range">[3]Mapping!$AT$2:$AT$3</definedName>
    <definedName name="runnum">'[2]other data'!$BI$2:$BI$18</definedName>
    <definedName name="scalenum">'[2]other data'!$BG$2:$BG$18</definedName>
    <definedName name="SCORECARD">'[1]x-Lists'!$E$2:$E$5</definedName>
    <definedName name="SEASON">'[1]x-Lists'!$L$2:$L$6</definedName>
    <definedName name="SellUnits_Range">[3]Mapping!$D$2:$D$53</definedName>
    <definedName name="SHAPE">'[1]x-Lists'!$AK$2:$AK$10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[3]Mapping!$BF$2:$BF$3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">[2]tickets!$B$3:$B$27</definedName>
    <definedName name="ticket2">[2]tickets!$G$3:$G$27</definedName>
    <definedName name="TICKETTYPE">'[1]x-Lists'!$N$2:$N$8</definedName>
    <definedName name="TIX">#REF!</definedName>
    <definedName name="TREATMENT">'[1]x-Lists'!$AT$2:$AT$28</definedName>
    <definedName name="UDA3A">'[2]other data'!$AY$2:$AY$4</definedName>
    <definedName name="UDA3B">'[2]other data'!$AZ$2:$AZ$6</definedName>
    <definedName name="UNIT">[5]Sheet1!$EF$2:$EF$3</definedName>
    <definedName name="upc">'[2]other data'!$AH$2:$AH$10</definedName>
    <definedName name="UPC1A">'[2]other data'!$BD$2:$BD$5</definedName>
    <definedName name="UPC2A">'[2]other data'!$BF$2:$BF$5</definedName>
    <definedName name="WAREHOUSE">'[2]other data'!$BL$2:$BL$24</definedName>
    <definedName name="WEB_SIZE_CHART">'[1]x-Lists'!$X$2:$X$46</definedName>
    <definedName name="wood">[5]Sheet1!$EG$2:$EG$3</definedName>
    <definedName name="World1">[4]Lists!$H$6:$H$29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'[1]x-Lists'!$D$2:$D$3</definedName>
    <definedName name="YNE">'[2]other data'!$BB$2:$BB$5</definedName>
    <definedName name="YNES">'[2]other data'!$BR$2:$BR$6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G43" i="8" l="1"/>
  <c r="BD43" i="8"/>
  <c r="AW43" i="8"/>
  <c r="AT43" i="8"/>
  <c r="AQ43" i="8"/>
  <c r="AO43" i="8"/>
  <c r="AM43" i="8"/>
  <c r="AD43" i="8"/>
  <c r="AE43" i="8" s="1"/>
  <c r="AG43" i="8" s="1"/>
  <c r="BG42" i="8"/>
  <c r="BD42" i="8"/>
  <c r="AW42" i="8"/>
  <c r="AT42" i="8"/>
  <c r="AQ42" i="8"/>
  <c r="AO42" i="8"/>
  <c r="AM42" i="8"/>
  <c r="AD42" i="8"/>
  <c r="AE42" i="8" s="1"/>
  <c r="AG42" i="8" s="1"/>
  <c r="BG41" i="8"/>
  <c r="BD41" i="8"/>
  <c r="AW41" i="8"/>
  <c r="AT41" i="8"/>
  <c r="AQ41" i="8"/>
  <c r="AO41" i="8"/>
  <c r="AM41" i="8"/>
  <c r="AD41" i="8"/>
  <c r="AE41" i="8" s="1"/>
  <c r="AG41" i="8" s="1"/>
  <c r="BG40" i="8"/>
  <c r="BD40" i="8"/>
  <c r="AW40" i="8"/>
  <c r="AT40" i="8"/>
  <c r="AQ40" i="8"/>
  <c r="AO40" i="8"/>
  <c r="AM40" i="8"/>
  <c r="AE40" i="8"/>
  <c r="AG40" i="8" s="1"/>
  <c r="AD40" i="8"/>
  <c r="BG39" i="8"/>
  <c r="BD39" i="8"/>
  <c r="AW39" i="8"/>
  <c r="AT39" i="8"/>
  <c r="AQ39" i="8"/>
  <c r="AO39" i="8"/>
  <c r="AM39" i="8"/>
  <c r="AX39" i="8" s="1"/>
  <c r="AD39" i="8"/>
  <c r="AE39" i="8" s="1"/>
  <c r="AG39" i="8" s="1"/>
  <c r="BG38" i="8"/>
  <c r="BD38" i="8"/>
  <c r="AW38" i="8"/>
  <c r="AT38" i="8"/>
  <c r="AQ38" i="8"/>
  <c r="AO38" i="8"/>
  <c r="AM38" i="8"/>
  <c r="AX38" i="8" s="1"/>
  <c r="AD38" i="8"/>
  <c r="AE38" i="8" s="1"/>
  <c r="AG38" i="8" s="1"/>
  <c r="BG37" i="8"/>
  <c r="BD37" i="8"/>
  <c r="AW37" i="8"/>
  <c r="AT37" i="8"/>
  <c r="AQ37" i="8"/>
  <c r="AO37" i="8"/>
  <c r="AM37" i="8"/>
  <c r="AD37" i="8"/>
  <c r="AE37" i="8" s="1"/>
  <c r="AG37" i="8" s="1"/>
  <c r="BG36" i="8"/>
  <c r="BD36" i="8"/>
  <c r="AW36" i="8"/>
  <c r="AT36" i="8"/>
  <c r="AQ36" i="8"/>
  <c r="AO36" i="8"/>
  <c r="AM36" i="8"/>
  <c r="AX36" i="8" s="1"/>
  <c r="AE36" i="8"/>
  <c r="AG36" i="8" s="1"/>
  <c r="AD36" i="8"/>
  <c r="BG35" i="8"/>
  <c r="BD35" i="8"/>
  <c r="AW35" i="8"/>
  <c r="AT35" i="8"/>
  <c r="AQ35" i="8"/>
  <c r="AO35" i="8"/>
  <c r="AM35" i="8"/>
  <c r="AD35" i="8"/>
  <c r="AE35" i="8" s="1"/>
  <c r="AG35" i="8" s="1"/>
  <c r="BG34" i="8"/>
  <c r="BD34" i="8"/>
  <c r="AW34" i="8"/>
  <c r="AT34" i="8"/>
  <c r="AQ34" i="8"/>
  <c r="AO34" i="8"/>
  <c r="AM34" i="8"/>
  <c r="AD34" i="8"/>
  <c r="AE34" i="8" s="1"/>
  <c r="AG34" i="8" s="1"/>
  <c r="BG33" i="8"/>
  <c r="BD33" i="8"/>
  <c r="AW33" i="8"/>
  <c r="AT33" i="8"/>
  <c r="AQ33" i="8"/>
  <c r="AO33" i="8"/>
  <c r="AX33" i="8" s="1"/>
  <c r="AM33" i="8"/>
  <c r="AD33" i="8"/>
  <c r="AE33" i="8" s="1"/>
  <c r="AG33" i="8" s="1"/>
  <c r="BG32" i="8"/>
  <c r="BD32" i="8"/>
  <c r="AW32" i="8"/>
  <c r="AT32" i="8"/>
  <c r="AQ32" i="8"/>
  <c r="AO32" i="8"/>
  <c r="AM32" i="8"/>
  <c r="AD32" i="8"/>
  <c r="AE32" i="8" s="1"/>
  <c r="AG32" i="8" s="1"/>
  <c r="BG31" i="8"/>
  <c r="BD31" i="8"/>
  <c r="AW31" i="8"/>
  <c r="AT31" i="8"/>
  <c r="AQ31" i="8"/>
  <c r="AO31" i="8"/>
  <c r="AM31" i="8"/>
  <c r="AD31" i="8"/>
  <c r="AE31" i="8" s="1"/>
  <c r="AG31" i="8" s="1"/>
  <c r="BG30" i="8"/>
  <c r="BD30" i="8"/>
  <c r="AW30" i="8"/>
  <c r="AT30" i="8"/>
  <c r="AQ30" i="8"/>
  <c r="AO30" i="8"/>
  <c r="AM30" i="8"/>
  <c r="AD30" i="8"/>
  <c r="AE30" i="8" s="1"/>
  <c r="AG30" i="8" s="1"/>
  <c r="BG29" i="8"/>
  <c r="BD29" i="8"/>
  <c r="AW29" i="8"/>
  <c r="AT29" i="8"/>
  <c r="AQ29" i="8"/>
  <c r="AO29" i="8"/>
  <c r="AM29" i="8"/>
  <c r="AD29" i="8"/>
  <c r="AE29" i="8" s="1"/>
  <c r="AG29" i="8" s="1"/>
  <c r="BG28" i="8"/>
  <c r="BD28" i="8"/>
  <c r="AW28" i="8"/>
  <c r="AT28" i="8"/>
  <c r="AQ28" i="8"/>
  <c r="AO28" i="8"/>
  <c r="AM28" i="8"/>
  <c r="AD28" i="8"/>
  <c r="AE28" i="8" s="1"/>
  <c r="AG28" i="8" s="1"/>
  <c r="BG27" i="8"/>
  <c r="BD27" i="8"/>
  <c r="AW27" i="8"/>
  <c r="AT27" i="8"/>
  <c r="AQ27" i="8"/>
  <c r="AO27" i="8"/>
  <c r="AM27" i="8"/>
  <c r="AD27" i="8"/>
  <c r="AE27" i="8" s="1"/>
  <c r="AG27" i="8" s="1"/>
  <c r="BG26" i="8"/>
  <c r="BD26" i="8"/>
  <c r="AW26" i="8"/>
  <c r="AT26" i="8"/>
  <c r="AQ26" i="8"/>
  <c r="AO26" i="8"/>
  <c r="AM26" i="8"/>
  <c r="AD26" i="8"/>
  <c r="AE26" i="8" s="1"/>
  <c r="AG26" i="8" s="1"/>
  <c r="BG25" i="8"/>
  <c r="BD25" i="8"/>
  <c r="AW25" i="8"/>
  <c r="AT25" i="8"/>
  <c r="AQ25" i="8"/>
  <c r="AO25" i="8"/>
  <c r="AM25" i="8"/>
  <c r="AG25" i="8"/>
  <c r="AE25" i="8"/>
  <c r="AD25" i="8"/>
  <c r="BG24" i="8"/>
  <c r="BD24" i="8"/>
  <c r="AW24" i="8"/>
  <c r="AT24" i="8"/>
  <c r="AQ24" i="8"/>
  <c r="AO24" i="8"/>
  <c r="AM24" i="8"/>
  <c r="AD24" i="8"/>
  <c r="AE24" i="8" s="1"/>
  <c r="AG24" i="8" s="1"/>
  <c r="BG23" i="8"/>
  <c r="BD23" i="8"/>
  <c r="AW23" i="8"/>
  <c r="AT23" i="8"/>
  <c r="AQ23" i="8"/>
  <c r="AO23" i="8"/>
  <c r="AM23" i="8"/>
  <c r="AD23" i="8"/>
  <c r="AE23" i="8" s="1"/>
  <c r="AG23" i="8" s="1"/>
  <c r="BG22" i="8"/>
  <c r="BD22" i="8"/>
  <c r="AW22" i="8"/>
  <c r="AT22" i="8"/>
  <c r="AQ22" i="8"/>
  <c r="AO22" i="8"/>
  <c r="AM22" i="8"/>
  <c r="AD22" i="8"/>
  <c r="AE22" i="8" s="1"/>
  <c r="AG22" i="8" s="1"/>
  <c r="BG21" i="8"/>
  <c r="BD21" i="8"/>
  <c r="AW21" i="8"/>
  <c r="AT21" i="8"/>
  <c r="AQ21" i="8"/>
  <c r="AO21" i="8"/>
  <c r="AM21" i="8"/>
  <c r="AD21" i="8"/>
  <c r="AE21" i="8" s="1"/>
  <c r="AG21" i="8" s="1"/>
  <c r="BG20" i="8"/>
  <c r="BD20" i="8"/>
  <c r="AW20" i="8"/>
  <c r="AT20" i="8"/>
  <c r="AQ20" i="8"/>
  <c r="AO20" i="8"/>
  <c r="AM20" i="8"/>
  <c r="AD20" i="8"/>
  <c r="AE20" i="8" s="1"/>
  <c r="AG20" i="8" s="1"/>
  <c r="BG19" i="8"/>
  <c r="BD19" i="8"/>
  <c r="AW19" i="8"/>
  <c r="AT19" i="8"/>
  <c r="AQ19" i="8"/>
  <c r="AO19" i="8"/>
  <c r="AM19" i="8"/>
  <c r="AD19" i="8"/>
  <c r="AE19" i="8" s="1"/>
  <c r="AG19" i="8" s="1"/>
  <c r="BG18" i="8"/>
  <c r="BD18" i="8"/>
  <c r="AW18" i="8"/>
  <c r="AT18" i="8"/>
  <c r="AQ18" i="8"/>
  <c r="AO18" i="8"/>
  <c r="AM18" i="8"/>
  <c r="AD18" i="8"/>
  <c r="AE18" i="8" s="1"/>
  <c r="AG18" i="8" s="1"/>
  <c r="BG17" i="8"/>
  <c r="BD17" i="8"/>
  <c r="AW17" i="8"/>
  <c r="AT17" i="8"/>
  <c r="AQ17" i="8"/>
  <c r="AO17" i="8"/>
  <c r="AM17" i="8"/>
  <c r="AD17" i="8"/>
  <c r="AE17" i="8" s="1"/>
  <c r="AG17" i="8" s="1"/>
  <c r="BG16" i="8"/>
  <c r="BD16" i="8"/>
  <c r="AW16" i="8"/>
  <c r="AT16" i="8"/>
  <c r="AQ16" i="8"/>
  <c r="AO16" i="8"/>
  <c r="AM16" i="8"/>
  <c r="AD16" i="8"/>
  <c r="AE16" i="8" s="1"/>
  <c r="AG16" i="8" s="1"/>
  <c r="BG15" i="8"/>
  <c r="BD15" i="8"/>
  <c r="AW15" i="8"/>
  <c r="AT15" i="8"/>
  <c r="AQ15" i="8"/>
  <c r="AO15" i="8"/>
  <c r="AM15" i="8"/>
  <c r="AD15" i="8"/>
  <c r="AE15" i="8" s="1"/>
  <c r="AG15" i="8" s="1"/>
  <c r="BG14" i="8"/>
  <c r="BD14" i="8"/>
  <c r="AW14" i="8"/>
  <c r="AT14" i="8"/>
  <c r="AQ14" i="8"/>
  <c r="AO14" i="8"/>
  <c r="AM14" i="8"/>
  <c r="AD14" i="8"/>
  <c r="AE14" i="8" s="1"/>
  <c r="AG14" i="8" s="1"/>
  <c r="BG13" i="8"/>
  <c r="BD13" i="8"/>
  <c r="AW13" i="8"/>
  <c r="AT13" i="8"/>
  <c r="AQ13" i="8"/>
  <c r="AO13" i="8"/>
  <c r="AM13" i="8"/>
  <c r="AD13" i="8"/>
  <c r="AE13" i="8" s="1"/>
  <c r="AG13" i="8" s="1"/>
  <c r="BG12" i="8"/>
  <c r="BD12" i="8"/>
  <c r="AW12" i="8"/>
  <c r="AT12" i="8"/>
  <c r="AQ12" i="8"/>
  <c r="AO12" i="8"/>
  <c r="AM12" i="8"/>
  <c r="AD12" i="8"/>
  <c r="AE12" i="8" s="1"/>
  <c r="AG12" i="8" s="1"/>
  <c r="BG11" i="8"/>
  <c r="BD11" i="8"/>
  <c r="AW11" i="8"/>
  <c r="AT11" i="8"/>
  <c r="AQ11" i="8"/>
  <c r="AO11" i="8"/>
  <c r="AM11" i="8"/>
  <c r="AD11" i="8"/>
  <c r="AE11" i="8" s="1"/>
  <c r="AG11" i="8" s="1"/>
  <c r="BG10" i="8"/>
  <c r="BD10" i="8"/>
  <c r="AW10" i="8"/>
  <c r="AT10" i="8"/>
  <c r="AQ10" i="8"/>
  <c r="AO10" i="8"/>
  <c r="AM10" i="8"/>
  <c r="AD10" i="8"/>
  <c r="AE10" i="8" s="1"/>
  <c r="AG10" i="8" s="1"/>
  <c r="BG9" i="8"/>
  <c r="BD9" i="8"/>
  <c r="AW9" i="8"/>
  <c r="AT9" i="8"/>
  <c r="AQ9" i="8"/>
  <c r="AO9" i="8"/>
  <c r="AM9" i="8"/>
  <c r="AD9" i="8"/>
  <c r="AE9" i="8" s="1"/>
  <c r="AG9" i="8" s="1"/>
  <c r="BG8" i="8"/>
  <c r="BD8" i="8"/>
  <c r="AW8" i="8"/>
  <c r="AT8" i="8"/>
  <c r="AQ8" i="8"/>
  <c r="AO8" i="8"/>
  <c r="AM8" i="8"/>
  <c r="AD8" i="8"/>
  <c r="AE8" i="8" s="1"/>
  <c r="AG8" i="8" s="1"/>
  <c r="BG7" i="8"/>
  <c r="BD7" i="8"/>
  <c r="AW7" i="8"/>
  <c r="AT7" i="8"/>
  <c r="AQ7" i="8"/>
  <c r="AO7" i="8"/>
  <c r="AM7" i="8"/>
  <c r="AD7" i="8"/>
  <c r="AE7" i="8" s="1"/>
  <c r="AG7" i="8" s="1"/>
  <c r="BG6" i="8"/>
  <c r="BD6" i="8"/>
  <c r="AW6" i="8"/>
  <c r="AT6" i="8"/>
  <c r="AQ6" i="8"/>
  <c r="AO6" i="8"/>
  <c r="AM6" i="8"/>
  <c r="AD6" i="8"/>
  <c r="AE6" i="8" s="1"/>
  <c r="AG6" i="8" s="1"/>
  <c r="BG5" i="8"/>
  <c r="BD5" i="8"/>
  <c r="AW5" i="8"/>
  <c r="AT5" i="8"/>
  <c r="AQ5" i="8"/>
  <c r="AO5" i="8"/>
  <c r="AM5" i="8"/>
  <c r="AD5" i="8"/>
  <c r="AE5" i="8" s="1"/>
  <c r="AG5" i="8" s="1"/>
  <c r="AX9" i="8" l="1"/>
  <c r="AX15" i="8"/>
  <c r="AX26" i="8"/>
  <c r="AX40" i="8"/>
  <c r="AX42" i="8"/>
  <c r="AX14" i="8"/>
  <c r="AX17" i="8"/>
  <c r="AX23" i="8"/>
  <c r="AX25" i="8"/>
  <c r="AX28" i="8"/>
  <c r="AX30" i="8"/>
  <c r="AX31" i="8"/>
  <c r="AX41" i="8"/>
  <c r="AX7" i="8"/>
  <c r="AX27" i="8"/>
  <c r="AX37" i="8"/>
  <c r="AX43" i="8"/>
  <c r="AX24" i="8"/>
  <c r="AX29" i="8"/>
  <c r="AX32" i="8"/>
  <c r="AX34" i="8"/>
  <c r="AX35" i="8"/>
  <c r="AJ23" i="8"/>
  <c r="AK23" i="8" s="1"/>
  <c r="AJ25" i="8"/>
  <c r="AK25" i="8" s="1"/>
  <c r="AY25" i="8" s="1"/>
  <c r="AZ25" i="8" s="1"/>
  <c r="BF25" i="8" s="1"/>
  <c r="AJ24" i="8"/>
  <c r="AK24" i="8" s="1"/>
  <c r="AY24" i="8" s="1"/>
  <c r="AZ24" i="8" s="1"/>
  <c r="BF24" i="8" s="1"/>
  <c r="AJ28" i="8"/>
  <c r="AK28" i="8" s="1"/>
  <c r="AY28" i="8" s="1"/>
  <c r="AZ28" i="8" s="1"/>
  <c r="BF28" i="8" s="1"/>
  <c r="AJ30" i="8"/>
  <c r="AK30" i="8" s="1"/>
  <c r="AY30" i="8" s="1"/>
  <c r="AZ30" i="8" s="1"/>
  <c r="BF30" i="8" s="1"/>
  <c r="AJ36" i="8"/>
  <c r="AK36" i="8" s="1"/>
  <c r="AY36" i="8" s="1"/>
  <c r="AZ36" i="8" s="1"/>
  <c r="BF36" i="8" s="1"/>
  <c r="AJ38" i="8"/>
  <c r="AK38" i="8" s="1"/>
  <c r="AY38" i="8" s="1"/>
  <c r="AZ38" i="8" s="1"/>
  <c r="BF38" i="8" s="1"/>
  <c r="AJ31" i="8"/>
  <c r="AK31" i="8" s="1"/>
  <c r="AJ33" i="8"/>
  <c r="AK33" i="8" s="1"/>
  <c r="AY33" i="8" s="1"/>
  <c r="AZ33" i="8" s="1"/>
  <c r="BF33" i="8" s="1"/>
  <c r="AJ39" i="8"/>
  <c r="AK39" i="8" s="1"/>
  <c r="AY39" i="8" s="1"/>
  <c r="AZ39" i="8" s="1"/>
  <c r="BF39" i="8" s="1"/>
  <c r="AJ41" i="8"/>
  <c r="AK41" i="8" s="1"/>
  <c r="AY41" i="8" s="1"/>
  <c r="AZ41" i="8" s="1"/>
  <c r="BF41" i="8" s="1"/>
  <c r="AJ26" i="8"/>
  <c r="AK26" i="8" s="1"/>
  <c r="AY26" i="8" s="1"/>
  <c r="AZ26" i="8" s="1"/>
  <c r="BF26" i="8" s="1"/>
  <c r="AK32" i="8"/>
  <c r="AY32" i="8" s="1"/>
  <c r="AZ32" i="8" s="1"/>
  <c r="BF32" i="8" s="1"/>
  <c r="AJ32" i="8"/>
  <c r="AJ34" i="8"/>
  <c r="AK34" i="8" s="1"/>
  <c r="AY34" i="8" s="1"/>
  <c r="AZ34" i="8" s="1"/>
  <c r="BF34" i="8" s="1"/>
  <c r="AJ40" i="8"/>
  <c r="AK40" i="8" s="1"/>
  <c r="AY40" i="8" s="1"/>
  <c r="AZ40" i="8" s="1"/>
  <c r="BF40" i="8" s="1"/>
  <c r="AJ42" i="8"/>
  <c r="AK42" i="8" s="1"/>
  <c r="AY42" i="8" s="1"/>
  <c r="AZ42" i="8" s="1"/>
  <c r="BF42" i="8" s="1"/>
  <c r="AJ27" i="8"/>
  <c r="AK27" i="8" s="1"/>
  <c r="AJ29" i="8"/>
  <c r="AK29" i="8" s="1"/>
  <c r="AY29" i="8" s="1"/>
  <c r="AZ29" i="8" s="1"/>
  <c r="BF29" i="8" s="1"/>
  <c r="AJ35" i="8"/>
  <c r="AK35" i="8" s="1"/>
  <c r="AY35" i="8" s="1"/>
  <c r="AZ35" i="8" s="1"/>
  <c r="BF35" i="8" s="1"/>
  <c r="AJ37" i="8"/>
  <c r="AK37" i="8" s="1"/>
  <c r="AY37" i="8" s="1"/>
  <c r="AZ37" i="8" s="1"/>
  <c r="BF37" i="8" s="1"/>
  <c r="AJ43" i="8"/>
  <c r="AK43" i="8" s="1"/>
  <c r="AY43" i="8" s="1"/>
  <c r="AZ43" i="8" s="1"/>
  <c r="BF43" i="8" s="1"/>
  <c r="AX12" i="8"/>
  <c r="AX20" i="8"/>
  <c r="AX21" i="8"/>
  <c r="AX10" i="8"/>
  <c r="AX16" i="8"/>
  <c r="AX5" i="8"/>
  <c r="AX8" i="8"/>
  <c r="AX13" i="8"/>
  <c r="AX6" i="8"/>
  <c r="AX11" i="8"/>
  <c r="AX18" i="8"/>
  <c r="AX19" i="8"/>
  <c r="AX22" i="8"/>
  <c r="AJ20" i="8"/>
  <c r="AK20" i="8" s="1"/>
  <c r="AJ22" i="8"/>
  <c r="AK22" i="8" s="1"/>
  <c r="AJ21" i="8"/>
  <c r="AK21" i="8" s="1"/>
  <c r="AJ19" i="8"/>
  <c r="AK19" i="8" s="1"/>
  <c r="AY19" i="8" s="1"/>
  <c r="AZ19" i="8" s="1"/>
  <c r="BF19" i="8" s="1"/>
  <c r="AJ17" i="8"/>
  <c r="AK17" i="8" s="1"/>
  <c r="AJ18" i="8"/>
  <c r="AK18" i="8" s="1"/>
  <c r="AY18" i="8" s="1"/>
  <c r="AZ18" i="8" s="1"/>
  <c r="BF18" i="8" s="1"/>
  <c r="AJ15" i="8"/>
  <c r="AK15" i="8" s="1"/>
  <c r="AY15" i="8" s="1"/>
  <c r="AZ15" i="8" s="1"/>
  <c r="BF15" i="8" s="1"/>
  <c r="AJ14" i="8"/>
  <c r="AK14" i="8" s="1"/>
  <c r="AY14" i="8" s="1"/>
  <c r="AZ14" i="8" s="1"/>
  <c r="BF14" i="8" s="1"/>
  <c r="AJ16" i="8"/>
  <c r="AK16" i="8"/>
  <c r="AJ13" i="8"/>
  <c r="AK13" i="8" s="1"/>
  <c r="AY13" i="8" s="1"/>
  <c r="AZ13" i="8" s="1"/>
  <c r="BF13" i="8" s="1"/>
  <c r="AJ11" i="8"/>
  <c r="AK11" i="8" s="1"/>
  <c r="AJ12" i="8"/>
  <c r="AK12" i="8" s="1"/>
  <c r="AJ8" i="8"/>
  <c r="AK8" i="8" s="1"/>
  <c r="AY8" i="8" s="1"/>
  <c r="AZ8" i="8" s="1"/>
  <c r="BF8" i="8" s="1"/>
  <c r="AJ10" i="8"/>
  <c r="AK10" i="8" s="1"/>
  <c r="AJ9" i="8"/>
  <c r="AK9" i="8" s="1"/>
  <c r="AY9" i="8" s="1"/>
  <c r="AZ9" i="8" s="1"/>
  <c r="BF9" i="8" s="1"/>
  <c r="AJ7" i="8"/>
  <c r="AK7" i="8"/>
  <c r="AY7" i="8" s="1"/>
  <c r="AZ7" i="8" s="1"/>
  <c r="BF7" i="8" s="1"/>
  <c r="AJ6" i="8"/>
  <c r="AK6" i="8" s="1"/>
  <c r="AJ5" i="8"/>
  <c r="AK5" i="8" s="1"/>
  <c r="AY22" i="8" l="1"/>
  <c r="AZ22" i="8" s="1"/>
  <c r="BF22" i="8" s="1"/>
  <c r="AY27" i="8"/>
  <c r="AZ27" i="8" s="1"/>
  <c r="BF27" i="8" s="1"/>
  <c r="AY31" i="8"/>
  <c r="AZ31" i="8" s="1"/>
  <c r="BF31" i="8" s="1"/>
  <c r="AY23" i="8"/>
  <c r="AZ23" i="8" s="1"/>
  <c r="BF23" i="8" s="1"/>
  <c r="AY12" i="8"/>
  <c r="AZ12" i="8" s="1"/>
  <c r="BF12" i="8" s="1"/>
  <c r="AY17" i="8"/>
  <c r="AZ17" i="8" s="1"/>
  <c r="BF17" i="8" s="1"/>
  <c r="AY16" i="8"/>
  <c r="AZ16" i="8" s="1"/>
  <c r="BF16" i="8" s="1"/>
  <c r="AY5" i="8"/>
  <c r="AZ5" i="8" s="1"/>
  <c r="BF5" i="8" s="1"/>
  <c r="AY11" i="8"/>
  <c r="AZ11" i="8" s="1"/>
  <c r="BF11" i="8" s="1"/>
  <c r="AY21" i="8"/>
  <c r="AZ21" i="8" s="1"/>
  <c r="BF21" i="8" s="1"/>
  <c r="AY20" i="8"/>
  <c r="AZ20" i="8" s="1"/>
  <c r="BF20" i="8" s="1"/>
  <c r="AY6" i="8"/>
  <c r="AZ6" i="8" s="1"/>
  <c r="BF6" i="8" s="1"/>
  <c r="AY10" i="8"/>
  <c r="AZ10" i="8" s="1"/>
  <c r="BF10" i="8" s="1"/>
  <c r="BD3" i="8" l="1"/>
  <c r="BD4" i="8"/>
  <c r="BD2" i="8"/>
  <c r="BG4" i="8"/>
  <c r="AW4" i="8"/>
  <c r="AT4" i="8"/>
  <c r="AQ4" i="8"/>
  <c r="AO4" i="8"/>
  <c r="AM4" i="8"/>
  <c r="AJ4" i="8"/>
  <c r="AE4" i="8"/>
  <c r="AG4" i="8" s="1"/>
  <c r="AD4" i="8"/>
  <c r="BG3" i="8"/>
  <c r="AW3" i="8"/>
  <c r="AT3" i="8"/>
  <c r="AQ3" i="8"/>
  <c r="AO3" i="8"/>
  <c r="AM3" i="8"/>
  <c r="AD3" i="8"/>
  <c r="AE3" i="8" s="1"/>
  <c r="AG3" i="8" s="1"/>
  <c r="AJ3" i="8"/>
  <c r="BG2" i="8"/>
  <c r="AW2" i="8"/>
  <c r="AT2" i="8"/>
  <c r="AQ2" i="8"/>
  <c r="AO2" i="8"/>
  <c r="AM2" i="8"/>
  <c r="AD2" i="8"/>
  <c r="AE2" i="8" s="1"/>
  <c r="AG2" i="8" s="1"/>
  <c r="AJ2" i="8"/>
  <c r="AK4" i="8" l="1"/>
  <c r="AX2" i="8"/>
  <c r="AK3" i="8"/>
  <c r="AX4" i="8"/>
  <c r="AX3" i="8"/>
  <c r="AK2" i="8"/>
  <c r="AY4" i="8" l="1"/>
  <c r="AZ4" i="8" s="1"/>
  <c r="BF4" i="8" s="1"/>
  <c r="AY3" i="8"/>
  <c r="AZ3" i="8" s="1"/>
  <c r="BF3" i="8" s="1"/>
  <c r="AY2" i="8"/>
  <c r="AZ2" i="8" s="1"/>
  <c r="BF2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478E3E66-4792-4EE4-B704-39075AE1BB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51DC2FDA-839F-421B-9F8F-3FE69F25EB07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7D18D5D4-D562-4FA5-82B8-FA663EB44749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E5F08BD1-2994-46B9-B7DE-37D392F0AAA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438F2F4C-DADF-4D52-8E9C-0EE76444F67D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B4A1DAC6-D0CA-4E5E-BF63-C3CEB2DF5C88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64D80515-8660-49EE-840E-67AED0D87C67}">
      <text>
        <r>
          <rPr>
            <sz val="11"/>
            <rFont val="Calibri"/>
            <family val="2"/>
          </rPr>
          <t>[JLA FOB CA/GA Price Quote (Value)]*[DA %]</t>
        </r>
      </text>
    </comment>
    <comment ref="AO1" authorId="0" shapeId="0" xr:uid="{FD14D178-61AC-45C9-9E8A-C41741F15B03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Q1" authorId="0" shapeId="0" xr:uid="{3C007723-DFB6-4E1E-A509-B4AFAD5961F3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T1" authorId="0" shapeId="0" xr:uid="{FA1DBF95-EBC6-44C9-B7CD-DAA5F54EBFDE}">
      <text>
        <r>
          <rPr>
            <sz val="11"/>
            <rFont val="Calibri"/>
            <family val="2"/>
          </rPr>
          <t>[JLA FOB CA/GA Price Quote (Value)]*[Load 1 %]</t>
        </r>
      </text>
    </comment>
    <comment ref="AW1" authorId="0" shapeId="0" xr:uid="{4521745A-17CF-4637-968A-1ED9FD89DF6D}">
      <text>
        <r>
          <rPr>
            <sz val="11"/>
            <rFont val="Calibri"/>
            <family val="2"/>
          </rPr>
          <t>[JLA FOB CA/GA Price Quote (Value)]*[Load 2 %]</t>
        </r>
      </text>
    </comment>
    <comment ref="AX1" authorId="0" shapeId="0" xr:uid="{5824991B-1B5A-470D-BF6B-621A217785C1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Y1" authorId="0" shapeId="0" xr:uid="{BA67C323-3104-4F2C-9D1B-CBCAFAF33299}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 xr:uid="{8D8FAF86-4DB3-4399-AED5-5C9C5649FBF9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D1" authorId="0" shapeId="0" xr:uid="{E79FB07C-F420-43C7-B771-CA3DDB51C97D}">
      <text>
        <r>
          <rPr>
            <sz val="11"/>
            <rFont val="Calibri"/>
            <family val="2"/>
          </rPr>
          <t>([Suggested Retail Price]-[JLA FOB CA/GA Price Quote (Value)])/[Suggested Retail Price]</t>
        </r>
      </text>
    </comment>
    <comment ref="BF1" authorId="0" shapeId="0" xr:uid="{EBFB72F6-4E31-4829-B4D3-583149CB694F}">
      <text>
        <r>
          <rPr>
            <sz val="11"/>
            <rFont val="Calibri"/>
            <family val="2"/>
          </rPr>
          <t>[LDP Cost with Load $]*[Total Quantity]</t>
        </r>
      </text>
    </comment>
    <comment ref="BG1" authorId="0" shapeId="0" xr:uid="{B9FE1101-5000-4ECD-B76D-64AA6FFF36CA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<sst xmlns="http://schemas.openxmlformats.org/spreadsheetml/2006/main" count="689" uniqueCount="145">
  <si>
    <t>Brand</t>
  </si>
  <si>
    <t>Package Type</t>
  </si>
  <si>
    <t>Licensor</t>
  </si>
  <si>
    <t>Normal</t>
  </si>
  <si>
    <t>COMFORTER (SET)</t>
  </si>
  <si>
    <t xml:space="preserve">Arch Studio  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</si>
  <si>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</si>
  <si>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</si>
  <si>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</si>
  <si>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</si>
  <si>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</si>
  <si>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</si>
  <si>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</si>
  <si>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</si>
  <si>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</si>
  <si>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</si>
  <si>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</si>
  <si>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</si>
  <si>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</si>
  <si>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</si>
  <si>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</si>
  <si>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</si>
  <si>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</si>
  <si>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</si>
  <si>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</si>
  <si>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</si>
  <si>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</si>
  <si>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</si>
  <si>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</si>
  <si>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</si>
  <si>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</si>
  <si>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</si>
  <si>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</si>
  <si>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</si>
  <si>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</si>
  <si>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</si>
  <si>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</si>
  <si>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</si>
  <si>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</si>
  <si>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</si>
  <si>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</si>
  <si>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</si>
  <si>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</si>
  <si>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</si>
  <si>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</si>
  <si>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</si>
  <si>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</si>
  <si>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</si>
  <si>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</si>
  <si>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</si>
  <si>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(Value)</t>
  </si>
  <si>
    <t>Suggested Retail Price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</si>
  <si>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</si>
  <si>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</si>
  <si>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</si>
  <si>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</si>
  <si>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</si>
  <si>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</si>
  <si>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</si>
  <si>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Retail Markup %</t>
  </si>
  <si>
    <t>Material-Short</t>
  </si>
  <si>
    <t>Additional Customer Item#</t>
  </si>
  <si>
    <t>Additional Customer Price</t>
  </si>
  <si>
    <t>Microfiber DA</t>
  </si>
  <si>
    <t>Arch Studio Microfiber Down Alt Comforter</t>
  </si>
  <si>
    <t>Microfiber Comforter</t>
  </si>
  <si>
    <t>100% Polyester 85gsm Washed Microfiber (Solid microfiber face and back, knife edge), 100% Polyester fiber fill (6D fiber fill + 6D three dimensional fiber fill) 200gsm, box quilting, knife edge; foldeded in self fabric bag with drawstring+ FSC bellyband. 2pcs/ctn.</t>
  </si>
  <si>
    <t>100% Polyester Comforter with Polyester Filling</t>
  </si>
  <si>
    <t>68x90''</t>
  </si>
  <si>
    <t>90x90''</t>
  </si>
  <si>
    <t>104x90''</t>
  </si>
  <si>
    <t>9404.40.9022</t>
  </si>
  <si>
    <t>CHARCOAL</t>
  </si>
  <si>
    <t>WHITE</t>
  </si>
  <si>
    <t>NAVY</t>
  </si>
  <si>
    <t>OLIVE</t>
  </si>
  <si>
    <t>SAND</t>
  </si>
  <si>
    <t>PINK</t>
  </si>
  <si>
    <t>Lilac</t>
  </si>
  <si>
    <t>194138165868</t>
  </si>
  <si>
    <t>194138165707</t>
  </si>
  <si>
    <t>194138165783</t>
  </si>
  <si>
    <t>194138165875</t>
  </si>
  <si>
    <t>194138165714</t>
  </si>
  <si>
    <t>194138165790</t>
  </si>
  <si>
    <t>194138165905</t>
  </si>
  <si>
    <t>194138165745</t>
  </si>
  <si>
    <t>194138165820</t>
  </si>
  <si>
    <t>194138165899</t>
  </si>
  <si>
    <t>194138165738</t>
  </si>
  <si>
    <t>194138165813</t>
  </si>
  <si>
    <t>194138165882</t>
  </si>
  <si>
    <t>194138165721</t>
  </si>
  <si>
    <t>194138165806</t>
  </si>
  <si>
    <t>194138165936</t>
  </si>
  <si>
    <t>194138165776</t>
  </si>
  <si>
    <t>194138165851</t>
  </si>
  <si>
    <t>194138165912</t>
  </si>
  <si>
    <t>194138165752</t>
  </si>
  <si>
    <t>194138165837</t>
  </si>
  <si>
    <t>100223105TW</t>
  </si>
  <si>
    <t>100223105FQ</t>
  </si>
  <si>
    <t>100223105KG</t>
  </si>
  <si>
    <t>MCC10-5712NR</t>
    <phoneticPr fontId="12" type="noConversion"/>
  </si>
  <si>
    <t>MCC10-5713NR</t>
    <phoneticPr fontId="12" type="noConversion"/>
  </si>
  <si>
    <t>MCC10-5714NR</t>
    <phoneticPr fontId="12" type="noConversion"/>
  </si>
  <si>
    <t>MCG10-5691NR</t>
    <phoneticPr fontId="12" type="noConversion"/>
  </si>
  <si>
    <t>MCG10-5692NR</t>
    <phoneticPr fontId="12" type="noConversion"/>
  </si>
  <si>
    <t>MCG10-5693NR</t>
    <phoneticPr fontId="12" type="noConversion"/>
  </si>
  <si>
    <t>MCC10-5715NR</t>
    <phoneticPr fontId="12" type="noConversion"/>
  </si>
  <si>
    <t>MCC10-5716NR</t>
    <phoneticPr fontId="12" type="noConversion"/>
  </si>
  <si>
    <t>MCC10-5717NR</t>
    <phoneticPr fontId="12" type="noConversion"/>
  </si>
  <si>
    <t>MCG10-5694NR</t>
    <phoneticPr fontId="12" type="noConversion"/>
  </si>
  <si>
    <t>MCG10-5695NR</t>
    <phoneticPr fontId="12" type="noConversion"/>
  </si>
  <si>
    <t>MCG10-5696NR</t>
    <phoneticPr fontId="12" type="noConversion"/>
  </si>
  <si>
    <t>MCC10-5718NR</t>
    <phoneticPr fontId="12" type="noConversion"/>
  </si>
  <si>
    <t>MCG10-5697NR</t>
    <phoneticPr fontId="12" type="noConversion"/>
  </si>
  <si>
    <t>MCC10-5719NR</t>
    <phoneticPr fontId="12" type="noConversion"/>
  </si>
  <si>
    <t>MCG10-5698NR</t>
    <phoneticPr fontId="12" type="noConversion"/>
  </si>
  <si>
    <t>MCC10-5720NR</t>
    <phoneticPr fontId="12" type="noConversion"/>
  </si>
  <si>
    <t>MCG10-5699NR</t>
    <phoneticPr fontId="12" type="noConversion"/>
  </si>
  <si>
    <t>MCC10-5721NR</t>
    <phoneticPr fontId="12" type="noConversion"/>
  </si>
  <si>
    <t>MCG10-5700NR</t>
    <phoneticPr fontId="12" type="noConversion"/>
  </si>
  <si>
    <t>MCC10-5722NR</t>
    <phoneticPr fontId="12" type="noConversion"/>
  </si>
  <si>
    <t>MCC10-5723NR</t>
    <phoneticPr fontId="12" type="noConversion"/>
  </si>
  <si>
    <t>MCC10-5724NR</t>
    <phoneticPr fontId="12" type="noConversion"/>
  </si>
  <si>
    <t>MCC10-5725NR</t>
    <phoneticPr fontId="12" type="noConversion"/>
  </si>
  <si>
    <t>MCC10-5726NR</t>
    <phoneticPr fontId="12" type="noConversion"/>
  </si>
  <si>
    <t>MCC10-5727NR</t>
    <phoneticPr fontId="12" type="noConversion"/>
  </si>
  <si>
    <t>MCC10-5728NR</t>
    <phoneticPr fontId="12" type="noConversion"/>
  </si>
  <si>
    <t>MCC10-5729NR</t>
    <phoneticPr fontId="12" type="noConversion"/>
  </si>
  <si>
    <t>MCC10-5894NR</t>
    <phoneticPr fontId="12" type="noConversion"/>
  </si>
  <si>
    <t>MCC10-5895NR</t>
    <phoneticPr fontId="12" type="noConversion"/>
  </si>
  <si>
    <t>MCC10-5896NR</t>
    <phoneticPr fontId="12" type="noConversion"/>
  </si>
  <si>
    <t>MCG10-5701NR</t>
    <phoneticPr fontId="12" type="noConversion"/>
  </si>
  <si>
    <t>MCG10-5702NR</t>
    <phoneticPr fontId="12" type="noConversion"/>
  </si>
  <si>
    <t>MCG10-5703NR</t>
    <phoneticPr fontId="12" type="noConversion"/>
  </si>
  <si>
    <t>MCG10-5704NR</t>
    <phoneticPr fontId="12" type="noConversion"/>
  </si>
  <si>
    <t>MCG10-5705NR</t>
    <phoneticPr fontId="12" type="noConversion"/>
  </si>
  <si>
    <t>MCG10-5706NR</t>
    <phoneticPr fontId="12" type="noConversion"/>
  </si>
  <si>
    <t>MCG10-5707NR</t>
    <phoneticPr fontId="12" type="noConversion"/>
  </si>
  <si>
    <t>MCG10-5708NR</t>
    <phoneticPr fontId="12" type="noConversion"/>
  </si>
  <si>
    <t>MCG10-5888NR</t>
    <phoneticPr fontId="12" type="noConversion"/>
  </si>
  <si>
    <t>MCG10-5889NR</t>
    <phoneticPr fontId="12" type="noConversion"/>
  </si>
  <si>
    <t>MCG10-5890NR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</si>
</sst>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$-409]#,##0.00_ ;\-[$$-409]#,##0.00\ "/>
  </numFmts>
  <fonts count="13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0"/>
      <name val="Tahoma"/>
      <family val="2"/>
    </font>
    <font>
      <sz val="12"/>
      <color indexed="8"/>
      <name val="Segoe UI"/>
      <family val="2"/>
    </font>
    <font>
      <sz val="13"/>
      <color indexed="9"/>
      <name val="Segoe WP"/>
    </font>
    <font>
      <sz val="9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19EDA"/>
        <bgColor indexed="64"/>
      </patternFill>
    </fill>
    <fill>
      <patternFill patternType="solid">
        <fgColor rgb="FFFED1CC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1" fontId="1" fillId="0" borderId="0"/>
    <xf numFmtId="0" fontId="1" fillId="0" borderId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8" fillId="0" borderId="0"/>
    <xf numFmtId="0" fontId="4" fillId="0" borderId="0"/>
    <xf numFmtId="0" fontId="4" fillId="0" borderId="0"/>
    <xf numFmtId="0" fontId="8" fillId="0" borderId="0"/>
    <xf numFmtId="0" fontId="9" fillId="0" borderId="0"/>
    <xf numFmtId="0" fontId="10" fillId="9" borderId="2">
      <alignment horizontal="right" vertical="center"/>
    </xf>
    <xf numFmtId="0" fontId="11" fillId="10" borderId="2">
      <alignment horizontal="right" vertical="center"/>
    </xf>
    <xf numFmtId="0" fontId="10" fillId="9" borderId="2">
      <alignment horizontal="right" vertical="center"/>
    </xf>
    <xf numFmtId="0" fontId="10" fillId="9" borderId="2">
      <alignment horizontal="right" vertical="center"/>
    </xf>
    <xf numFmtId="0" fontId="10" fillId="11" borderId="2">
      <alignment horizontal="right" vertical="center"/>
    </xf>
    <xf numFmtId="0" fontId="4" fillId="0" borderId="0"/>
  </cellStyleXfs>
  <cellXfs count="6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78" fontId="2" fillId="3" borderId="1" xfId="0" applyNumberFormat="1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center" wrapText="1"/>
    </xf>
    <xf numFmtId="177" fontId="6" fillId="3" borderId="1" xfId="1" applyNumberFormat="1" applyFont="1" applyFill="1" applyBorder="1" applyAlignment="1">
      <alignment wrapText="1"/>
    </xf>
    <xf numFmtId="177" fontId="2" fillId="6" borderId="3" xfId="0" applyNumberFormat="1" applyFont="1" applyFill="1" applyBorder="1" applyAlignment="1">
      <alignment horizontal="center" wrapText="1"/>
    </xf>
    <xf numFmtId="177" fontId="2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6" fillId="5" borderId="1" xfId="1" applyNumberFormat="1" applyFont="1" applyFill="1" applyBorder="1" applyAlignment="1">
      <alignment wrapText="1"/>
    </xf>
    <xf numFmtId="177" fontId="6" fillId="4" borderId="1" xfId="1" applyNumberFormat="1" applyFont="1" applyFill="1" applyBorder="1" applyAlignment="1">
      <alignment wrapText="1"/>
    </xf>
    <xf numFmtId="10" fontId="6" fillId="4" borderId="1" xfId="1" applyNumberFormat="1" applyFont="1" applyFill="1" applyBorder="1" applyAlignment="1">
      <alignment wrapText="1"/>
    </xf>
    <xf numFmtId="177" fontId="7" fillId="7" borderId="1" xfId="1" applyNumberFormat="1" applyFont="1" applyFill="1" applyBorder="1" applyAlignment="1">
      <alignment wrapText="1"/>
    </xf>
    <xf numFmtId="177" fontId="2" fillId="4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3" xfId="0" applyNumberForma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7" fontId="0" fillId="2" borderId="4" xfId="0" applyNumberFormat="1" applyFill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5" borderId="1" xfId="4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80" fontId="0" fillId="0" borderId="0" xfId="0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177" fontId="7" fillId="4" borderId="3" xfId="1" applyNumberFormat="1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5" borderId="1" xfId="0" applyFill="1" applyBorder="1" applyAlignment="1">
      <alignment wrapText="1"/>
    </xf>
    <xf numFmtId="0" fontId="3" fillId="5" borderId="1" xfId="0" applyFont="1" applyFill="1" applyBorder="1" applyAlignment="1">
      <alignment wrapText="1"/>
    </xf>
    <xf numFmtId="49" fontId="4" fillId="5" borderId="1" xfId="8" applyNumberFormat="1" applyFont="1" applyFill="1" applyBorder="1" applyAlignment="1">
      <alignment horizontal="center" wrapText="1"/>
    </xf>
    <xf numFmtId="0" fontId="3" fillId="0" borderId="0" xfId="4"/>
    <xf numFmtId="0" fontId="2" fillId="5" borderId="1" xfId="0" applyFont="1" applyFill="1" applyBorder="1" applyAlignment="1">
      <alignment horizontal="center"/>
    </xf>
    <xf numFmtId="0" fontId="2" fillId="5" borderId="1" xfId="4" applyFont="1" applyFill="1" applyBorder="1" applyAlignment="1">
      <alignment horizontal="center"/>
    </xf>
    <xf numFmtId="0" fontId="3" fillId="0" borderId="1" xfId="4" applyBorder="1"/>
  </cellXfs>
  <cellStyles count="23">
    <cellStyle name="ColumnHeaderStyle" xfId="18" xr:uid="{F0BCC7DC-E844-435C-9F00-FD9C44F36835}"/>
    <cellStyle name="Currency 2" xfId="5" xr:uid="{2FAF1D55-D6CB-42D0-8B51-42EB00C03301}"/>
    <cellStyle name="Currency 3" xfId="9" xr:uid="{5EAF12C9-A730-4215-8323-D13FAE8CCD3F}"/>
    <cellStyle name="Normal 1" xfId="13" xr:uid="{854FF62A-6EAE-4018-8EE9-8D27A1127193}"/>
    <cellStyle name="Normal 2" xfId="4" xr:uid="{48B94C46-0AEB-498B-8577-219C43D37EB5}"/>
    <cellStyle name="Normal 2 18" xfId="14" xr:uid="{E96EF157-E4C7-4396-B692-D3629B903F7B}"/>
    <cellStyle name="Normal 2 18 2" xfId="1" xr:uid="{1BA08453-9F65-454B-A4A0-7177E70831F2}"/>
    <cellStyle name="Normal 2 2" xfId="16" xr:uid="{45827CF0-8B38-4226-8C5B-E8AD67822F53}"/>
    <cellStyle name="Normal 2 34" xfId="15" xr:uid="{7E9D6F20-3BA5-4C82-8C01-EFD7968FE692}"/>
    <cellStyle name="Normal 3" xfId="8" xr:uid="{3EF37D41-865A-47B7-B562-DB57C39CC707}"/>
    <cellStyle name="Percent 2" xfId="6" xr:uid="{E70589B9-27E6-48C2-9E75-E5CCCEF28152}"/>
    <cellStyle name="Percent 3" xfId="10" xr:uid="{8D30079B-E1EE-4945-A3E1-4A35F1D24240}"/>
    <cellStyle name="RowHeaderStyle" xfId="20" xr:uid="{0779FB2B-86A7-415B-8128-C7074C8CCEDC}"/>
    <cellStyle name="Style 1" xfId="3" xr:uid="{F4609D05-B161-47A5-8040-F8D4BA086F06}"/>
    <cellStyle name="Style 1 2" xfId="22" xr:uid="{3A0973D2-4CD9-4279-A2C0-AAAEF197CA14}"/>
    <cellStyle name="SummaryCellStyle" xfId="21" xr:uid="{486A8450-80C0-4249-A976-0CB16C4ECED4}"/>
    <cellStyle name="SummaryHeaderStyle" xfId="19" xr:uid="{F3FDAEA2-926E-440A-AF5B-6E041ACFD100}"/>
    <cellStyle name="ValueCellStyle" xfId="17" xr:uid="{ED054199-253D-4CC2-9B5A-7A527EADEAA8}"/>
    <cellStyle name="常规" xfId="0" builtinId="0"/>
    <cellStyle name="常规 10" xfId="7" xr:uid="{5E071490-6E13-4968-88CA-257AC0CA118F}"/>
    <cellStyle name="常规 14" xfId="12" xr:uid="{F50FFA25-D5E5-4B17-9E64-DAFA999A9B2C}"/>
    <cellStyle name="样式 1" xfId="11" xr:uid="{81562ADB-B97F-4AB0-AA7F-D833E0A03713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zhangqing\&#26700;&#38754;\BBB\item%20set%20up\Final\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qianyueyun\Local%20Settings\Temporary%20Internet%20Files\Content.Outlook\S0EW6CGV\BBB%20VENDOR%20SET%20UP%20%20ROVERTALLEN%20CHARLESTON%206%2015%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Matty\AppData\Local\Microsoft\Windows\INetCache\Content.Outlook\2V8M9CHG\https:\d.docs.live.net\SPECS\TRACKING\WENDY\APPROVA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L9" t="str">
            <v>o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Mapping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C6B09-A1E3-4C23-9A7B-1FA2B7BEFF5E}">
  <dimension ref="A1:BG43"/>
  <sheetViews>
    <sheetView tabSelected="1" topLeftCell="AI1" zoomScale="99" zoomScaleNormal="99" workbookViewId="0">
      <selection activeCell="N6" sqref="N6"/>
    </sheetView>
  </sheetViews>
  <sheetFormatPr defaultColWidth="9.140625" defaultRowHeight="15"/>
  <cols>
    <col min="1" max="1" width="10.140625" style="3" customWidth="1"/>
    <col min="2" max="2" width="7.140625" style="4" customWidth="1"/>
    <col min="3" max="3" width="8.42578125" style="4" customWidth="1"/>
    <col min="4" max="4" width="7.85546875" style="4" customWidth="1"/>
    <col min="5" max="5" width="9.85546875" style="4" customWidth="1"/>
    <col min="6" max="6" width="11.28515625" style="4" customWidth="1"/>
    <col min="7" max="7" width="11.140625" style="4" customWidth="1"/>
    <col min="8" max="8" width="24.85546875" style="4" customWidth="1"/>
    <col min="9" max="9" width="18" style="4" customWidth="1"/>
    <col min="10" max="10" width="43.140625" customWidth="1"/>
    <col min="11" max="11" width="17.5703125" style="56" customWidth="1"/>
    <col min="12" max="12" width="7" style="4" customWidth="1"/>
    <col min="13" max="13" width="11" style="4" customWidth="1"/>
    <col min="14" max="14" width="16" style="4" customWidth="1"/>
    <col min="15" max="15" width="16.5703125" style="4" customWidth="1"/>
    <col min="16" max="16" width="17.85546875" style="4" customWidth="1"/>
    <col min="17" max="17" width="20.7109375" style="4" customWidth="1"/>
    <col min="18" max="18" width="8.85546875" style="4" customWidth="1"/>
    <col min="19" max="19" width="9.7109375" style="5" customWidth="1"/>
    <col min="20" max="20" width="8" style="6" customWidth="1"/>
    <col min="21" max="21" width="12" style="7" customWidth="1"/>
    <col min="22" max="22" width="8.5703125" style="7" customWidth="1"/>
    <col min="23" max="23" width="8.140625" style="7" customWidth="1"/>
    <col min="24" max="24" width="9.42578125" style="4" customWidth="1"/>
    <col min="25" max="25" width="8.140625" style="45" customWidth="1"/>
    <col min="26" max="26" width="8.7109375" style="45" customWidth="1"/>
    <col min="27" max="27" width="7.140625" style="45" customWidth="1"/>
    <col min="28" max="28" width="9" style="6" customWidth="1"/>
    <col min="29" max="29" width="6.28515625" style="8" customWidth="1"/>
    <col min="30" max="30" width="10" style="48" customWidth="1"/>
    <col min="31" max="31" width="9.85546875" style="8" customWidth="1"/>
    <col min="32" max="32" width="7.85546875" style="4" customWidth="1"/>
    <col min="33" max="33" width="8.85546875" style="7" customWidth="1"/>
    <col min="34" max="34" width="7.85546875" style="4" customWidth="1"/>
    <col min="35" max="35" width="8.42578125" style="9" customWidth="1"/>
    <col min="36" max="36" width="9" style="7" customWidth="1"/>
    <col min="37" max="37" width="8.42578125" style="7" customWidth="1"/>
    <col min="38" max="38" width="7.85546875" style="9" customWidth="1"/>
    <col min="39" max="39" width="5.85546875" style="7" customWidth="1"/>
    <col min="40" max="40" width="8.140625" style="9" customWidth="1"/>
    <col min="41" max="41" width="9.28515625" style="7" customWidth="1"/>
    <col min="42" max="42" width="11.5703125" style="9" customWidth="1"/>
    <col min="43" max="43" width="10.85546875" style="7" customWidth="1"/>
    <col min="44" max="44" width="9.5703125" style="4" customWidth="1"/>
    <col min="45" max="45" width="9.5703125" style="9" customWidth="1"/>
    <col min="46" max="46" width="10" style="7" customWidth="1"/>
    <col min="47" max="47" width="7.5703125" style="7" customWidth="1"/>
    <col min="48" max="48" width="8.140625" style="9" customWidth="1"/>
    <col min="49" max="49" width="7.140625" style="9" customWidth="1"/>
    <col min="50" max="50" width="7.85546875" style="7" customWidth="1"/>
    <col min="51" max="51" width="9.5703125" style="7" customWidth="1"/>
    <col min="52" max="52" width="7.7109375" style="7" customWidth="1"/>
    <col min="53" max="53" width="12.140625" style="7" customWidth="1"/>
    <col min="54" max="54" width="10.140625" style="7" customWidth="1"/>
    <col min="55" max="55" width="9.140625" style="4" customWidth="1"/>
    <col min="56" max="57" width="9.140625" style="4"/>
    <col min="58" max="59" width="9.140625" style="7"/>
    <col min="60" max="16384" width="9.140625" style="4"/>
  </cols>
  <sheetData>
    <row r="1" spans="1:59" ht="68.099999999999994" customHeight="1">
      <c r="A1" s="12" t="s">
        <v>6</v>
      </c>
      <c r="B1" s="12" t="s">
        <v>7</v>
      </c>
      <c r="C1" s="43" t="s">
        <v>8</v>
      </c>
      <c r="D1" s="44" t="s">
        <v>0</v>
      </c>
      <c r="E1" s="44" t="s">
        <v>2</v>
      </c>
      <c r="F1" s="14" t="s">
        <v>55</v>
      </c>
      <c r="G1" s="43" t="s">
        <v>9</v>
      </c>
      <c r="H1" s="13" t="s">
        <v>10</v>
      </c>
      <c r="I1" s="42" t="s">
        <v>57</v>
      </c>
      <c r="J1" s="57" t="s">
        <v>11</v>
      </c>
      <c r="K1" s="58" t="s">
        <v>60</v>
      </c>
      <c r="L1" s="13" t="s">
        <v>12</v>
      </c>
      <c r="M1" s="13" t="s">
        <v>13</v>
      </c>
      <c r="N1" s="43" t="s">
        <v>14</v>
      </c>
      <c r="O1" s="43" t="s">
        <v>61</v>
      </c>
      <c r="P1" s="43" t="s">
        <v>15</v>
      </c>
      <c r="Q1" s="43" t="s">
        <v>16</v>
      </c>
      <c r="R1" s="42" t="s">
        <v>58</v>
      </c>
      <c r="S1" s="15" t="s">
        <v>17</v>
      </c>
      <c r="T1" s="16" t="s">
        <v>18</v>
      </c>
      <c r="U1" s="17" t="s">
        <v>19</v>
      </c>
      <c r="V1" s="18" t="s">
        <v>20</v>
      </c>
      <c r="W1" s="19" t="s">
        <v>21</v>
      </c>
      <c r="X1" s="20" t="s">
        <v>1</v>
      </c>
      <c r="Y1" s="46" t="s">
        <v>22</v>
      </c>
      <c r="Z1" s="46" t="s">
        <v>23</v>
      </c>
      <c r="AA1" s="46" t="s">
        <v>24</v>
      </c>
      <c r="AB1" s="21" t="s">
        <v>25</v>
      </c>
      <c r="AC1" s="22" t="s">
        <v>26</v>
      </c>
      <c r="AD1" s="49" t="s">
        <v>27</v>
      </c>
      <c r="AE1" s="23" t="s">
        <v>28</v>
      </c>
      <c r="AF1" s="12" t="s">
        <v>29</v>
      </c>
      <c r="AG1" s="24" t="s">
        <v>30</v>
      </c>
      <c r="AH1" s="12" t="s">
        <v>31</v>
      </c>
      <c r="AI1" s="25" t="s">
        <v>32</v>
      </c>
      <c r="AJ1" s="26" t="s">
        <v>33</v>
      </c>
      <c r="AK1" s="24" t="s">
        <v>34</v>
      </c>
      <c r="AL1" s="25" t="s">
        <v>35</v>
      </c>
      <c r="AM1" s="24" t="s">
        <v>36</v>
      </c>
      <c r="AN1" s="25" t="s">
        <v>37</v>
      </c>
      <c r="AO1" s="24" t="s">
        <v>38</v>
      </c>
      <c r="AP1" s="25" t="s">
        <v>39</v>
      </c>
      <c r="AQ1" s="24" t="s">
        <v>40</v>
      </c>
      <c r="AR1" s="20" t="s">
        <v>41</v>
      </c>
      <c r="AS1" s="25" t="s">
        <v>42</v>
      </c>
      <c r="AT1" s="24" t="s">
        <v>43</v>
      </c>
      <c r="AU1" s="20" t="s">
        <v>44</v>
      </c>
      <c r="AV1" s="25" t="s">
        <v>45</v>
      </c>
      <c r="AW1" s="24" t="s">
        <v>46</v>
      </c>
      <c r="AX1" s="24" t="s">
        <v>47</v>
      </c>
      <c r="AY1" s="27" t="s">
        <v>48</v>
      </c>
      <c r="AZ1" s="28" t="s">
        <v>49</v>
      </c>
      <c r="BA1" s="29" t="s">
        <v>50</v>
      </c>
      <c r="BB1" s="51" t="s">
        <v>62</v>
      </c>
      <c r="BC1" s="30" t="s">
        <v>51</v>
      </c>
      <c r="BD1" s="28" t="s">
        <v>59</v>
      </c>
      <c r="BE1" s="12" t="s">
        <v>52</v>
      </c>
      <c r="BF1" s="24" t="s">
        <v>53</v>
      </c>
      <c r="BG1" s="24" t="s">
        <v>54</v>
      </c>
    </row>
    <row r="2" spans="1:59" ht="30">
      <c r="A2" s="31">
        <v>1</v>
      </c>
      <c r="B2" s="2"/>
      <c r="C2" s="2"/>
      <c r="D2" s="2" t="s">
        <v>5</v>
      </c>
      <c r="E2" s="2"/>
      <c r="F2" s="2" t="s">
        <v>4</v>
      </c>
      <c r="G2" s="52" t="s">
        <v>63</v>
      </c>
      <c r="H2" s="2" t="s">
        <v>64</v>
      </c>
      <c r="I2" s="2" t="s">
        <v>65</v>
      </c>
      <c r="J2" s="1" t="s">
        <v>66</v>
      </c>
      <c r="K2" s="59" t="s">
        <v>67</v>
      </c>
      <c r="L2" s="2" t="s">
        <v>68</v>
      </c>
      <c r="M2" s="2" t="s">
        <v>72</v>
      </c>
      <c r="N2" s="53" t="s">
        <v>100</v>
      </c>
      <c r="O2" s="53"/>
      <c r="P2" s="54" t="s">
        <v>106</v>
      </c>
      <c r="Q2" s="55" t="s">
        <v>79</v>
      </c>
      <c r="R2" s="2" t="s">
        <v>56</v>
      </c>
      <c r="S2" s="32">
        <v>53.08</v>
      </c>
      <c r="T2" s="33">
        <v>7.8</v>
      </c>
      <c r="U2" s="34">
        <v>6.81</v>
      </c>
      <c r="V2" s="35">
        <v>6.81</v>
      </c>
      <c r="W2" s="11"/>
      <c r="X2" s="2" t="s">
        <v>3</v>
      </c>
      <c r="Y2" s="47">
        <v>45</v>
      </c>
      <c r="Z2" s="47">
        <v>40</v>
      </c>
      <c r="AA2" s="47">
        <v>38</v>
      </c>
      <c r="AB2" s="33">
        <v>2</v>
      </c>
      <c r="AC2" s="36">
        <v>2</v>
      </c>
      <c r="AD2" s="50">
        <f>IF(Y2="","",Y2*Z2*AA2/1000000)</f>
        <v>6.8000000000000005E-2</v>
      </c>
      <c r="AE2" s="37">
        <f>IF(AC2="","",65/AD2*AC2)</f>
        <v>1912</v>
      </c>
      <c r="AF2" s="2">
        <v>3200</v>
      </c>
      <c r="AG2" s="38">
        <f>IF(ISERROR(AF2/AE2),"",AF2/AE2)</f>
        <v>1.67</v>
      </c>
      <c r="AH2" s="2" t="s">
        <v>71</v>
      </c>
      <c r="AI2" s="39">
        <v>0.32800000000000001</v>
      </c>
      <c r="AJ2" s="38">
        <f>IF(ISERROR(V2*AI2),"",V2*AI2)</f>
        <v>2.23</v>
      </c>
      <c r="AK2" s="38">
        <f t="shared" ref="AK2:AK4" si="0">IF(ISERROR(V2+AG2+AJ2),"",V2+AG2+AJ2)</f>
        <v>10.71</v>
      </c>
      <c r="AL2" s="39">
        <v>0.01</v>
      </c>
      <c r="AM2" s="38">
        <f t="shared" ref="AM2:AM4" si="1">IF(ISERROR(BA2*AL2),"",BA2*AL2)</f>
        <v>0.12</v>
      </c>
      <c r="AN2" s="39"/>
      <c r="AO2" s="38">
        <f t="shared" ref="AO2:AO4" si="2">IF(ISERROR(BA2*AN2),"",BA2*AN2)</f>
        <v>0</v>
      </c>
      <c r="AP2" s="39">
        <v>0.08</v>
      </c>
      <c r="AQ2" s="38">
        <f t="shared" ref="AQ2:AQ4" si="3">IF(ISERROR(BA2*AP2),"",BA2*AP2)</f>
        <v>0.99</v>
      </c>
      <c r="AR2" s="2"/>
      <c r="AS2" s="39"/>
      <c r="AT2" s="38">
        <f t="shared" ref="AT2:AT4" si="4">IF(ISERROR(BA2*AS2),"",BA2*AS2)</f>
        <v>0</v>
      </c>
      <c r="AU2" s="2"/>
      <c r="AV2" s="39"/>
      <c r="AW2" s="40">
        <f t="shared" ref="AW2:AW4" si="5">IF(ISERROR(BA2*AV2),"",BA2*AV2)</f>
        <v>0</v>
      </c>
      <c r="AX2" s="38">
        <f>IF(ISERROR(AM2+AO2+AQ2+AT2+AW2),"",AM2+AO2+AQ2+AT2+AW2)</f>
        <v>1.1100000000000001</v>
      </c>
      <c r="AY2" s="38">
        <f t="shared" ref="AY2:AY4" si="6">IF(ISERROR(AK2+AX2),"",AK2+AX2)</f>
        <v>11.82</v>
      </c>
      <c r="AZ2" s="41">
        <f t="shared" ref="AZ2:AZ4" si="7">IF(ISERROR((BA2-AY2)/BA2),"",(BA2-AY2)/BA2)</f>
        <v>4.6800000000000001E-2</v>
      </c>
      <c r="BA2" s="11">
        <v>12.4</v>
      </c>
      <c r="BB2" s="11"/>
      <c r="BC2" s="11">
        <v>29.99</v>
      </c>
      <c r="BD2" s="41">
        <f>IF(ISERROR((BC2-BA2)/BC2),"",(BC2-BA2)/BC2)</f>
        <v>0.58650000000000002</v>
      </c>
      <c r="BE2" s="10"/>
      <c r="BF2" s="38">
        <f t="shared" ref="BF2:BF4" si="8">IF(ISERROR(AZ2*BE2),"",AY2*BE2)</f>
        <v>0</v>
      </c>
      <c r="BG2" s="38">
        <f>IF(ISERROR(BA2*BE2),"",BA2*BE2)</f>
        <v>0</v>
      </c>
    </row>
    <row r="3" spans="1:59" ht="30">
      <c r="A3" s="31">
        <v>2</v>
      </c>
      <c r="B3" s="2"/>
      <c r="C3" s="2"/>
      <c r="D3" s="2" t="s">
        <v>5</v>
      </c>
      <c r="E3" s="2"/>
      <c r="F3" s="2" t="s">
        <v>4</v>
      </c>
      <c r="G3" s="52" t="s">
        <v>63</v>
      </c>
      <c r="H3" s="2" t="s">
        <v>64</v>
      </c>
      <c r="I3" s="2" t="s">
        <v>65</v>
      </c>
      <c r="J3" s="1" t="s">
        <v>66</v>
      </c>
      <c r="K3" s="59" t="s">
        <v>67</v>
      </c>
      <c r="L3" s="2" t="s">
        <v>69</v>
      </c>
      <c r="M3" s="2" t="s">
        <v>72</v>
      </c>
      <c r="N3" s="53" t="s">
        <v>101</v>
      </c>
      <c r="O3" s="53"/>
      <c r="P3" s="54" t="s">
        <v>107</v>
      </c>
      <c r="Q3" s="55" t="s">
        <v>80</v>
      </c>
      <c r="R3" s="2" t="s">
        <v>56</v>
      </c>
      <c r="S3" s="32">
        <v>65.05</v>
      </c>
      <c r="T3" s="33">
        <v>7.8</v>
      </c>
      <c r="U3" s="34">
        <v>8.34</v>
      </c>
      <c r="V3" s="35">
        <v>8.34</v>
      </c>
      <c r="W3" s="11"/>
      <c r="X3" s="2" t="s">
        <v>3</v>
      </c>
      <c r="Y3" s="47">
        <v>45</v>
      </c>
      <c r="Z3" s="47">
        <v>40</v>
      </c>
      <c r="AA3" s="47">
        <v>43</v>
      </c>
      <c r="AB3" s="33">
        <v>2</v>
      </c>
      <c r="AC3" s="10">
        <v>2</v>
      </c>
      <c r="AD3" s="50">
        <f t="shared" ref="AD3:AD4" si="9">IF(Y3="","",Y3*Z3*AA3/1000000)</f>
        <v>7.6999999999999999E-2</v>
      </c>
      <c r="AE3" s="37">
        <f t="shared" ref="AE3:AE4" si="10">IF(AC3="","",65/AD3*AC3)</f>
        <v>1688</v>
      </c>
      <c r="AF3" s="2">
        <v>3200</v>
      </c>
      <c r="AG3" s="38">
        <f t="shared" ref="AG3:AG4" si="11">IF(ISERROR(AF3/AE3),"",AF3/AE3)</f>
        <v>1.9</v>
      </c>
      <c r="AH3" s="2" t="s">
        <v>71</v>
      </c>
      <c r="AI3" s="39">
        <v>0.32800000000000001</v>
      </c>
      <c r="AJ3" s="38">
        <f>IF(ISERROR(V3*AI3),"",V3*AI3)</f>
        <v>2.74</v>
      </c>
      <c r="AK3" s="38">
        <f t="shared" si="0"/>
        <v>12.98</v>
      </c>
      <c r="AL3" s="39">
        <v>0.01</v>
      </c>
      <c r="AM3" s="38">
        <f t="shared" si="1"/>
        <v>0.15</v>
      </c>
      <c r="AN3" s="39"/>
      <c r="AO3" s="38">
        <f t="shared" si="2"/>
        <v>0</v>
      </c>
      <c r="AP3" s="39">
        <v>0.08</v>
      </c>
      <c r="AQ3" s="38">
        <f t="shared" si="3"/>
        <v>1.19</v>
      </c>
      <c r="AR3" s="2"/>
      <c r="AS3" s="39"/>
      <c r="AT3" s="38">
        <f t="shared" si="4"/>
        <v>0</v>
      </c>
      <c r="AU3" s="2"/>
      <c r="AV3" s="39"/>
      <c r="AW3" s="40">
        <f t="shared" si="5"/>
        <v>0</v>
      </c>
      <c r="AX3" s="38">
        <f t="shared" ref="AX3:AX4" si="12">IF(ISERROR(AM3+AO3+AQ3+AT3+AW3),"",AM3+AO3+AQ3+AT3+AW3)</f>
        <v>1.34</v>
      </c>
      <c r="AY3" s="38">
        <f t="shared" si="6"/>
        <v>14.32</v>
      </c>
      <c r="AZ3" s="41">
        <f t="shared" si="7"/>
        <v>3.8899999999999997E-2</v>
      </c>
      <c r="BA3" s="11">
        <v>14.9</v>
      </c>
      <c r="BB3" s="11"/>
      <c r="BC3" s="11">
        <v>34.99</v>
      </c>
      <c r="BD3" s="41">
        <f t="shared" ref="BD3:BD4" si="13">IF(ISERROR((BC3-BA3)/BC3),"",(BC3-BA3)/BC3)</f>
        <v>0.57420000000000004</v>
      </c>
      <c r="BE3" s="10"/>
      <c r="BF3" s="38">
        <f t="shared" si="8"/>
        <v>0</v>
      </c>
      <c r="BG3" s="38">
        <f t="shared" ref="BG3:BG4" si="14">IF(ISERROR(BA3*BE3),"",BA3*BE3)</f>
        <v>0</v>
      </c>
    </row>
    <row r="4" spans="1:59" ht="30">
      <c r="A4" s="31">
        <v>3</v>
      </c>
      <c r="B4" s="2"/>
      <c r="C4" s="2"/>
      <c r="D4" s="2" t="s">
        <v>5</v>
      </c>
      <c r="E4" s="2"/>
      <c r="F4" s="2" t="s">
        <v>4</v>
      </c>
      <c r="G4" s="52" t="s">
        <v>63</v>
      </c>
      <c r="H4" s="2" t="s">
        <v>64</v>
      </c>
      <c r="I4" s="2" t="s">
        <v>65</v>
      </c>
      <c r="J4" s="1" t="s">
        <v>66</v>
      </c>
      <c r="K4" s="59" t="s">
        <v>67</v>
      </c>
      <c r="L4" s="2" t="s">
        <v>70</v>
      </c>
      <c r="M4" s="2" t="s">
        <v>72</v>
      </c>
      <c r="N4" s="53" t="s">
        <v>102</v>
      </c>
      <c r="O4" s="53"/>
      <c r="P4" s="54" t="s">
        <v>108</v>
      </c>
      <c r="Q4" s="55" t="s">
        <v>81</v>
      </c>
      <c r="R4" s="2" t="s">
        <v>56</v>
      </c>
      <c r="S4" s="32">
        <v>72.41</v>
      </c>
      <c r="T4" s="33">
        <v>7.8</v>
      </c>
      <c r="U4" s="34">
        <v>9.2799999999999994</v>
      </c>
      <c r="V4" s="35">
        <v>9.2799999999999994</v>
      </c>
      <c r="W4" s="11"/>
      <c r="X4" s="2" t="s">
        <v>3</v>
      </c>
      <c r="Y4" s="47">
        <v>45</v>
      </c>
      <c r="Z4" s="47">
        <v>40</v>
      </c>
      <c r="AA4" s="47">
        <v>48</v>
      </c>
      <c r="AB4" s="33">
        <v>2</v>
      </c>
      <c r="AC4" s="10">
        <v>2</v>
      </c>
      <c r="AD4" s="50">
        <f t="shared" si="9"/>
        <v>8.5999999999999993E-2</v>
      </c>
      <c r="AE4" s="37">
        <f t="shared" si="10"/>
        <v>1512</v>
      </c>
      <c r="AF4" s="2">
        <v>3200</v>
      </c>
      <c r="AG4" s="38">
        <f t="shared" si="11"/>
        <v>2.12</v>
      </c>
      <c r="AH4" s="2" t="s">
        <v>71</v>
      </c>
      <c r="AI4" s="39">
        <v>0.32800000000000001</v>
      </c>
      <c r="AJ4" s="38">
        <f t="shared" ref="AJ4" si="15">IF(ISERROR(V4*AI4),"",V4*AI4)</f>
        <v>3.04</v>
      </c>
      <c r="AK4" s="38">
        <f t="shared" si="0"/>
        <v>14.44</v>
      </c>
      <c r="AL4" s="39">
        <v>0.01</v>
      </c>
      <c r="AM4" s="38">
        <f t="shared" si="1"/>
        <v>0.16</v>
      </c>
      <c r="AN4" s="39"/>
      <c r="AO4" s="38">
        <f t="shared" si="2"/>
        <v>0</v>
      </c>
      <c r="AP4" s="39">
        <v>0.08</v>
      </c>
      <c r="AQ4" s="38">
        <f t="shared" si="3"/>
        <v>1.32</v>
      </c>
      <c r="AR4" s="2"/>
      <c r="AS4" s="39"/>
      <c r="AT4" s="38">
        <f t="shared" si="4"/>
        <v>0</v>
      </c>
      <c r="AU4" s="2"/>
      <c r="AV4" s="39"/>
      <c r="AW4" s="40">
        <f t="shared" si="5"/>
        <v>0</v>
      </c>
      <c r="AX4" s="38">
        <f t="shared" si="12"/>
        <v>1.48</v>
      </c>
      <c r="AY4" s="38">
        <f t="shared" si="6"/>
        <v>15.92</v>
      </c>
      <c r="AZ4" s="41">
        <f t="shared" si="7"/>
        <v>3.2199999999999999E-2</v>
      </c>
      <c r="BA4" s="11">
        <v>16.45</v>
      </c>
      <c r="BB4" s="11"/>
      <c r="BC4" s="11">
        <v>39.99</v>
      </c>
      <c r="BD4" s="41">
        <f t="shared" si="13"/>
        <v>0.58860000000000001</v>
      </c>
      <c r="BE4" s="10"/>
      <c r="BF4" s="38">
        <f t="shared" si="8"/>
        <v>0</v>
      </c>
      <c r="BG4" s="38">
        <f t="shared" si="14"/>
        <v>0</v>
      </c>
    </row>
    <row r="5" spans="1:59" ht="30">
      <c r="A5" s="31">
        <v>1</v>
      </c>
      <c r="B5" s="2"/>
      <c r="C5" s="2"/>
      <c r="D5" s="2" t="s">
        <v>5</v>
      </c>
      <c r="E5" s="2"/>
      <c r="F5" s="2" t="s">
        <v>4</v>
      </c>
      <c r="G5" s="52" t="s">
        <v>63</v>
      </c>
      <c r="H5" s="2" t="s">
        <v>64</v>
      </c>
      <c r="I5" s="2" t="s">
        <v>65</v>
      </c>
      <c r="J5" s="1" t="s">
        <v>66</v>
      </c>
      <c r="K5" s="59" t="s">
        <v>67</v>
      </c>
      <c r="L5" s="2" t="s">
        <v>68</v>
      </c>
      <c r="M5" s="2" t="s">
        <v>73</v>
      </c>
      <c r="N5" s="53" t="s">
        <v>100</v>
      </c>
      <c r="O5" s="53"/>
      <c r="P5" s="54" t="s">
        <v>112</v>
      </c>
      <c r="Q5" s="55" t="s">
        <v>82</v>
      </c>
      <c r="R5" s="2" t="s">
        <v>56</v>
      </c>
      <c r="S5" s="32">
        <v>53.08</v>
      </c>
      <c r="T5" s="33">
        <v>7.8</v>
      </c>
      <c r="U5" s="34">
        <v>6.81</v>
      </c>
      <c r="V5" s="35">
        <v>6.81</v>
      </c>
      <c r="W5" s="11"/>
      <c r="X5" s="2" t="s">
        <v>3</v>
      </c>
      <c r="Y5" s="47">
        <v>45</v>
      </c>
      <c r="Z5" s="47">
        <v>40</v>
      </c>
      <c r="AA5" s="47">
        <v>38</v>
      </c>
      <c r="AB5" s="33">
        <v>2</v>
      </c>
      <c r="AC5" s="36">
        <v>2</v>
      </c>
      <c r="AD5" s="50">
        <f>IF(Y5="","",Y5*Z5*AA5/1000000)</f>
        <v>6.8000000000000005E-2</v>
      </c>
      <c r="AE5" s="37">
        <f>IF(AC5="","",65/AD5*AC5)</f>
        <v>1912</v>
      </c>
      <c r="AF5" s="2">
        <v>3200</v>
      </c>
      <c r="AG5" s="38">
        <f>IF(ISERROR(AF5/AE5),"",AF5/AE5)</f>
        <v>1.67</v>
      </c>
      <c r="AH5" s="2" t="s">
        <v>71</v>
      </c>
      <c r="AI5" s="39">
        <v>0.32800000000000001</v>
      </c>
      <c r="AJ5" s="38">
        <f>IF(ISERROR(V5*AI5),"",V5*AI5)</f>
        <v>2.23</v>
      </c>
      <c r="AK5" s="38">
        <f t="shared" ref="AK5:AK25" si="16">IF(ISERROR(V5+AG5+AJ5),"",V5+AG5+AJ5)</f>
        <v>10.71</v>
      </c>
      <c r="AL5" s="39">
        <v>0.01</v>
      </c>
      <c r="AM5" s="38">
        <f t="shared" ref="AM5:AM25" si="17">IF(ISERROR(BA5*AL5),"",BA5*AL5)</f>
        <v>0.12</v>
      </c>
      <c r="AN5" s="39"/>
      <c r="AO5" s="38">
        <f t="shared" ref="AO5:AO25" si="18">IF(ISERROR(BA5*AN5),"",BA5*AN5)</f>
        <v>0</v>
      </c>
      <c r="AP5" s="39">
        <v>0.08</v>
      </c>
      <c r="AQ5" s="38">
        <f t="shared" ref="AQ5:AQ25" si="19">IF(ISERROR(BA5*AP5),"",BA5*AP5)</f>
        <v>0.99</v>
      </c>
      <c r="AR5" s="2"/>
      <c r="AS5" s="39"/>
      <c r="AT5" s="38">
        <f t="shared" ref="AT5:AT25" si="20">IF(ISERROR(BA5*AS5),"",BA5*AS5)</f>
        <v>0</v>
      </c>
      <c r="AU5" s="2"/>
      <c r="AV5" s="39"/>
      <c r="AW5" s="40">
        <f t="shared" ref="AW5:AW25" si="21">IF(ISERROR(BA5*AV5),"",BA5*AV5)</f>
        <v>0</v>
      </c>
      <c r="AX5" s="38">
        <f>IF(ISERROR(AM5+AO5+AQ5+AT5+AW5),"",AM5+AO5+AQ5+AT5+AW5)</f>
        <v>1.1100000000000001</v>
      </c>
      <c r="AY5" s="38">
        <f t="shared" ref="AY5:AY25" si="22">IF(ISERROR(AK5+AX5),"",AK5+AX5)</f>
        <v>11.82</v>
      </c>
      <c r="AZ5" s="41">
        <f t="shared" ref="AZ5:AZ25" si="23">IF(ISERROR((BA5-AY5)/BA5),"",(BA5-AY5)/BA5)</f>
        <v>4.6800000000000001E-2</v>
      </c>
      <c r="BA5" s="11">
        <v>12.4</v>
      </c>
      <c r="BB5" s="11"/>
      <c r="BC5" s="11">
        <v>29.99</v>
      </c>
      <c r="BD5" s="41">
        <f>IF(ISERROR((BC5-BA5)/BC5),"",(BC5-BA5)/BC5)</f>
        <v>0.58650000000000002</v>
      </c>
      <c r="BE5" s="10"/>
      <c r="BF5" s="38">
        <f t="shared" ref="BF5:BF25" si="24">IF(ISERROR(AZ5*BE5),"",AY5*BE5)</f>
        <v>0</v>
      </c>
      <c r="BG5" s="38">
        <f>IF(ISERROR(BA5*BE5),"",BA5*BE5)</f>
        <v>0</v>
      </c>
    </row>
    <row r="6" spans="1:59" ht="30">
      <c r="A6" s="31">
        <v>2</v>
      </c>
      <c r="B6" s="2"/>
      <c r="C6" s="2"/>
      <c r="D6" s="2" t="s">
        <v>5</v>
      </c>
      <c r="E6" s="2"/>
      <c r="F6" s="2" t="s">
        <v>4</v>
      </c>
      <c r="G6" s="52" t="s">
        <v>63</v>
      </c>
      <c r="H6" s="2" t="s">
        <v>64</v>
      </c>
      <c r="I6" s="2" t="s">
        <v>65</v>
      </c>
      <c r="J6" s="1" t="s">
        <v>66</v>
      </c>
      <c r="K6" s="59" t="s">
        <v>67</v>
      </c>
      <c r="L6" s="2" t="s">
        <v>69</v>
      </c>
      <c r="M6" s="2" t="s">
        <v>73</v>
      </c>
      <c r="N6" s="53" t="s">
        <v>101</v>
      </c>
      <c r="O6" s="53"/>
      <c r="P6" s="54" t="s">
        <v>113</v>
      </c>
      <c r="Q6" s="55" t="s">
        <v>83</v>
      </c>
      <c r="R6" s="2" t="s">
        <v>56</v>
      </c>
      <c r="S6" s="32">
        <v>65.05</v>
      </c>
      <c r="T6" s="33">
        <v>7.8</v>
      </c>
      <c r="U6" s="34">
        <v>8.34</v>
      </c>
      <c r="V6" s="35">
        <v>8.34</v>
      </c>
      <c r="W6" s="11"/>
      <c r="X6" s="2" t="s">
        <v>3</v>
      </c>
      <c r="Y6" s="47">
        <v>45</v>
      </c>
      <c r="Z6" s="47">
        <v>40</v>
      </c>
      <c r="AA6" s="47">
        <v>43</v>
      </c>
      <c r="AB6" s="33">
        <v>2</v>
      </c>
      <c r="AC6" s="10">
        <v>2</v>
      </c>
      <c r="AD6" s="50">
        <f t="shared" ref="AD6:AD7" si="25">IF(Y6="","",Y6*Z6*AA6/1000000)</f>
        <v>7.6999999999999999E-2</v>
      </c>
      <c r="AE6" s="37">
        <f t="shared" ref="AE6:AE7" si="26">IF(AC6="","",65/AD6*AC6)</f>
        <v>1688</v>
      </c>
      <c r="AF6" s="2">
        <v>3200</v>
      </c>
      <c r="AG6" s="38">
        <f t="shared" ref="AG6:AG7" si="27">IF(ISERROR(AF6/AE6),"",AF6/AE6)</f>
        <v>1.9</v>
      </c>
      <c r="AH6" s="2" t="s">
        <v>71</v>
      </c>
      <c r="AI6" s="39">
        <v>0.32800000000000001</v>
      </c>
      <c r="AJ6" s="38">
        <f>IF(ISERROR(V6*AI6),"",V6*AI6)</f>
        <v>2.74</v>
      </c>
      <c r="AK6" s="38">
        <f t="shared" si="16"/>
        <v>12.98</v>
      </c>
      <c r="AL6" s="39">
        <v>0.01</v>
      </c>
      <c r="AM6" s="38">
        <f t="shared" si="17"/>
        <v>0.15</v>
      </c>
      <c r="AN6" s="39"/>
      <c r="AO6" s="38">
        <f t="shared" si="18"/>
        <v>0</v>
      </c>
      <c r="AP6" s="39">
        <v>0.08</v>
      </c>
      <c r="AQ6" s="38">
        <f t="shared" si="19"/>
        <v>1.19</v>
      </c>
      <c r="AR6" s="2"/>
      <c r="AS6" s="39"/>
      <c r="AT6" s="38">
        <f t="shared" si="20"/>
        <v>0</v>
      </c>
      <c r="AU6" s="2"/>
      <c r="AV6" s="39"/>
      <c r="AW6" s="40">
        <f t="shared" si="21"/>
        <v>0</v>
      </c>
      <c r="AX6" s="38">
        <f t="shared" ref="AX6:AX7" si="28">IF(ISERROR(AM6+AO6+AQ6+AT6+AW6),"",AM6+AO6+AQ6+AT6+AW6)</f>
        <v>1.34</v>
      </c>
      <c r="AY6" s="38">
        <f t="shared" si="22"/>
        <v>14.32</v>
      </c>
      <c r="AZ6" s="41">
        <f t="shared" si="23"/>
        <v>3.8899999999999997E-2</v>
      </c>
      <c r="BA6" s="11">
        <v>14.9</v>
      </c>
      <c r="BB6" s="11"/>
      <c r="BC6" s="11">
        <v>34.99</v>
      </c>
      <c r="BD6" s="41">
        <f t="shared" ref="BD6:BD7" si="29">IF(ISERROR((BC6-BA6)/BC6),"",(BC6-BA6)/BC6)</f>
        <v>0.57420000000000004</v>
      </c>
      <c r="BE6" s="10"/>
      <c r="BF6" s="38">
        <f t="shared" si="24"/>
        <v>0</v>
      </c>
      <c r="BG6" s="38">
        <f t="shared" ref="BG6:BG7" si="30">IF(ISERROR(BA6*BE6),"",BA6*BE6)</f>
        <v>0</v>
      </c>
    </row>
    <row r="7" spans="1:59" ht="30">
      <c r="A7" s="31">
        <v>3</v>
      </c>
      <c r="B7" s="2"/>
      <c r="C7" s="2"/>
      <c r="D7" s="2" t="s">
        <v>5</v>
      </c>
      <c r="E7" s="2"/>
      <c r="F7" s="2" t="s">
        <v>4</v>
      </c>
      <c r="G7" s="52" t="s">
        <v>63</v>
      </c>
      <c r="H7" s="2" t="s">
        <v>64</v>
      </c>
      <c r="I7" s="2" t="s">
        <v>65</v>
      </c>
      <c r="J7" s="1" t="s">
        <v>66</v>
      </c>
      <c r="K7" s="59" t="s">
        <v>67</v>
      </c>
      <c r="L7" s="2" t="s">
        <v>70</v>
      </c>
      <c r="M7" s="2" t="s">
        <v>73</v>
      </c>
      <c r="N7" s="53" t="s">
        <v>102</v>
      </c>
      <c r="O7" s="53"/>
      <c r="P7" s="54" t="s">
        <v>114</v>
      </c>
      <c r="Q7" s="55" t="s">
        <v>84</v>
      </c>
      <c r="R7" s="2" t="s">
        <v>56</v>
      </c>
      <c r="S7" s="32">
        <v>72.41</v>
      </c>
      <c r="T7" s="33">
        <v>7.8</v>
      </c>
      <c r="U7" s="34">
        <v>9.2799999999999994</v>
      </c>
      <c r="V7" s="35">
        <v>9.2799999999999994</v>
      </c>
      <c r="W7" s="11"/>
      <c r="X7" s="2" t="s">
        <v>3</v>
      </c>
      <c r="Y7" s="47">
        <v>45</v>
      </c>
      <c r="Z7" s="47">
        <v>40</v>
      </c>
      <c r="AA7" s="47">
        <v>48</v>
      </c>
      <c r="AB7" s="33">
        <v>2</v>
      </c>
      <c r="AC7" s="10">
        <v>2</v>
      </c>
      <c r="AD7" s="50">
        <f t="shared" si="25"/>
        <v>8.5999999999999993E-2</v>
      </c>
      <c r="AE7" s="37">
        <f t="shared" si="26"/>
        <v>1512</v>
      </c>
      <c r="AF7" s="2">
        <v>3200</v>
      </c>
      <c r="AG7" s="38">
        <f t="shared" si="27"/>
        <v>2.12</v>
      </c>
      <c r="AH7" s="2" t="s">
        <v>71</v>
      </c>
      <c r="AI7" s="39">
        <v>0.32800000000000001</v>
      </c>
      <c r="AJ7" s="38">
        <f t="shared" ref="AJ7" si="31">IF(ISERROR(V7*AI7),"",V7*AI7)</f>
        <v>3.04</v>
      </c>
      <c r="AK7" s="38">
        <f t="shared" si="16"/>
        <v>14.44</v>
      </c>
      <c r="AL7" s="39">
        <v>0.01</v>
      </c>
      <c r="AM7" s="38">
        <f t="shared" si="17"/>
        <v>0.16</v>
      </c>
      <c r="AN7" s="39"/>
      <c r="AO7" s="38">
        <f t="shared" si="18"/>
        <v>0</v>
      </c>
      <c r="AP7" s="39">
        <v>0.08</v>
      </c>
      <c r="AQ7" s="38">
        <f t="shared" si="19"/>
        <v>1.32</v>
      </c>
      <c r="AR7" s="2"/>
      <c r="AS7" s="39"/>
      <c r="AT7" s="38">
        <f t="shared" si="20"/>
        <v>0</v>
      </c>
      <c r="AU7" s="2"/>
      <c r="AV7" s="39"/>
      <c r="AW7" s="40">
        <f t="shared" si="21"/>
        <v>0</v>
      </c>
      <c r="AX7" s="38">
        <f t="shared" si="28"/>
        <v>1.48</v>
      </c>
      <c r="AY7" s="38">
        <f t="shared" si="22"/>
        <v>15.92</v>
      </c>
      <c r="AZ7" s="41">
        <f t="shared" si="23"/>
        <v>3.2199999999999999E-2</v>
      </c>
      <c r="BA7" s="11">
        <v>16.45</v>
      </c>
      <c r="BB7" s="11"/>
      <c r="BC7" s="11">
        <v>39.99</v>
      </c>
      <c r="BD7" s="41">
        <f t="shared" si="29"/>
        <v>0.58860000000000001</v>
      </c>
      <c r="BE7" s="10"/>
      <c r="BF7" s="38">
        <f t="shared" si="24"/>
        <v>0</v>
      </c>
      <c r="BG7" s="38">
        <f t="shared" si="30"/>
        <v>0</v>
      </c>
    </row>
    <row r="8" spans="1:59" ht="30">
      <c r="A8" s="31">
        <v>1</v>
      </c>
      <c r="B8" s="2"/>
      <c r="C8" s="2"/>
      <c r="D8" s="2" t="s">
        <v>5</v>
      </c>
      <c r="E8" s="2"/>
      <c r="F8" s="2" t="s">
        <v>4</v>
      </c>
      <c r="G8" s="52" t="s">
        <v>63</v>
      </c>
      <c r="H8" s="2" t="s">
        <v>64</v>
      </c>
      <c r="I8" s="2" t="s">
        <v>65</v>
      </c>
      <c r="J8" s="1" t="s">
        <v>66</v>
      </c>
      <c r="K8" s="59" t="s">
        <v>67</v>
      </c>
      <c r="L8" s="2" t="s">
        <v>68</v>
      </c>
      <c r="M8" s="2" t="s">
        <v>74</v>
      </c>
      <c r="N8" s="53" t="s">
        <v>100</v>
      </c>
      <c r="O8" s="53"/>
      <c r="P8" s="54" t="s">
        <v>116</v>
      </c>
      <c r="Q8" s="55" t="s">
        <v>85</v>
      </c>
      <c r="R8" s="2" t="s">
        <v>56</v>
      </c>
      <c r="S8" s="32">
        <v>53.08</v>
      </c>
      <c r="T8" s="33">
        <v>7.8</v>
      </c>
      <c r="U8" s="34">
        <v>6.81</v>
      </c>
      <c r="V8" s="35">
        <v>6.81</v>
      </c>
      <c r="W8" s="11"/>
      <c r="X8" s="2" t="s">
        <v>3</v>
      </c>
      <c r="Y8" s="47">
        <v>45</v>
      </c>
      <c r="Z8" s="47">
        <v>40</v>
      </c>
      <c r="AA8" s="47">
        <v>38</v>
      </c>
      <c r="AB8" s="33">
        <v>2</v>
      </c>
      <c r="AC8" s="36">
        <v>2</v>
      </c>
      <c r="AD8" s="50">
        <f>IF(Y8="","",Y8*Z8*AA8/1000000)</f>
        <v>6.8000000000000005E-2</v>
      </c>
      <c r="AE8" s="37">
        <f>IF(AC8="","",65/AD8*AC8)</f>
        <v>1912</v>
      </c>
      <c r="AF8" s="2">
        <v>3200</v>
      </c>
      <c r="AG8" s="38">
        <f>IF(ISERROR(AF8/AE8),"",AF8/AE8)</f>
        <v>1.67</v>
      </c>
      <c r="AH8" s="2" t="s">
        <v>71</v>
      </c>
      <c r="AI8" s="39">
        <v>0.32800000000000001</v>
      </c>
      <c r="AJ8" s="38">
        <f>IF(ISERROR(V8*AI8),"",V8*AI8)</f>
        <v>2.23</v>
      </c>
      <c r="AK8" s="38">
        <f t="shared" si="16"/>
        <v>10.71</v>
      </c>
      <c r="AL8" s="39">
        <v>0.01</v>
      </c>
      <c r="AM8" s="38">
        <f t="shared" si="17"/>
        <v>0.12</v>
      </c>
      <c r="AN8" s="39"/>
      <c r="AO8" s="38">
        <f t="shared" si="18"/>
        <v>0</v>
      </c>
      <c r="AP8" s="39">
        <v>0.08</v>
      </c>
      <c r="AQ8" s="38">
        <f t="shared" si="19"/>
        <v>0.99</v>
      </c>
      <c r="AR8" s="2"/>
      <c r="AS8" s="39"/>
      <c r="AT8" s="38">
        <f t="shared" si="20"/>
        <v>0</v>
      </c>
      <c r="AU8" s="2"/>
      <c r="AV8" s="39"/>
      <c r="AW8" s="40">
        <f t="shared" si="21"/>
        <v>0</v>
      </c>
      <c r="AX8" s="38">
        <f>IF(ISERROR(AM8+AO8+AQ8+AT8+AW8),"",AM8+AO8+AQ8+AT8+AW8)</f>
        <v>1.1100000000000001</v>
      </c>
      <c r="AY8" s="38">
        <f t="shared" si="22"/>
        <v>11.82</v>
      </c>
      <c r="AZ8" s="41">
        <f t="shared" si="23"/>
        <v>4.6800000000000001E-2</v>
      </c>
      <c r="BA8" s="11">
        <v>12.4</v>
      </c>
      <c r="BB8" s="11"/>
      <c r="BC8" s="11">
        <v>29.99</v>
      </c>
      <c r="BD8" s="41">
        <f>IF(ISERROR((BC8-BA8)/BC8),"",(BC8-BA8)/BC8)</f>
        <v>0.58650000000000002</v>
      </c>
      <c r="BE8" s="10"/>
      <c r="BF8" s="38">
        <f t="shared" si="24"/>
        <v>0</v>
      </c>
      <c r="BG8" s="38">
        <f>IF(ISERROR(BA8*BE8),"",BA8*BE8)</f>
        <v>0</v>
      </c>
    </row>
    <row r="9" spans="1:59" ht="30">
      <c r="A9" s="31">
        <v>2</v>
      </c>
      <c r="B9" s="2"/>
      <c r="C9" s="2"/>
      <c r="D9" s="2" t="s">
        <v>5</v>
      </c>
      <c r="E9" s="2"/>
      <c r="F9" s="2" t="s">
        <v>4</v>
      </c>
      <c r="G9" s="52" t="s">
        <v>63</v>
      </c>
      <c r="H9" s="2" t="s">
        <v>64</v>
      </c>
      <c r="I9" s="2" t="s">
        <v>65</v>
      </c>
      <c r="J9" s="1" t="s">
        <v>66</v>
      </c>
      <c r="K9" s="59" t="s">
        <v>67</v>
      </c>
      <c r="L9" s="2" t="s">
        <v>69</v>
      </c>
      <c r="M9" s="2" t="s">
        <v>74</v>
      </c>
      <c r="N9" s="53" t="s">
        <v>101</v>
      </c>
      <c r="O9" s="53"/>
      <c r="P9" s="54" t="s">
        <v>118</v>
      </c>
      <c r="Q9" s="55" t="s">
        <v>86</v>
      </c>
      <c r="R9" s="2" t="s">
        <v>56</v>
      </c>
      <c r="S9" s="32">
        <v>65.05</v>
      </c>
      <c r="T9" s="33">
        <v>7.8</v>
      </c>
      <c r="U9" s="34">
        <v>8.34</v>
      </c>
      <c r="V9" s="35">
        <v>8.34</v>
      </c>
      <c r="W9" s="11"/>
      <c r="X9" s="2" t="s">
        <v>3</v>
      </c>
      <c r="Y9" s="47">
        <v>45</v>
      </c>
      <c r="Z9" s="47">
        <v>40</v>
      </c>
      <c r="AA9" s="47">
        <v>43</v>
      </c>
      <c r="AB9" s="33">
        <v>2</v>
      </c>
      <c r="AC9" s="10">
        <v>2</v>
      </c>
      <c r="AD9" s="50">
        <f t="shared" ref="AD9:AD10" si="32">IF(Y9="","",Y9*Z9*AA9/1000000)</f>
        <v>7.6999999999999999E-2</v>
      </c>
      <c r="AE9" s="37">
        <f t="shared" ref="AE9:AE10" si="33">IF(AC9="","",65/AD9*AC9)</f>
        <v>1688</v>
      </c>
      <c r="AF9" s="2">
        <v>3200</v>
      </c>
      <c r="AG9" s="38">
        <f t="shared" ref="AG9:AG10" si="34">IF(ISERROR(AF9/AE9),"",AF9/AE9)</f>
        <v>1.9</v>
      </c>
      <c r="AH9" s="2" t="s">
        <v>71</v>
      </c>
      <c r="AI9" s="39">
        <v>0.32800000000000001</v>
      </c>
      <c r="AJ9" s="38">
        <f>IF(ISERROR(V9*AI9),"",V9*AI9)</f>
        <v>2.74</v>
      </c>
      <c r="AK9" s="38">
        <f t="shared" si="16"/>
        <v>12.98</v>
      </c>
      <c r="AL9" s="39">
        <v>0.01</v>
      </c>
      <c r="AM9" s="38">
        <f t="shared" si="17"/>
        <v>0.15</v>
      </c>
      <c r="AN9" s="39"/>
      <c r="AO9" s="38">
        <f t="shared" si="18"/>
        <v>0</v>
      </c>
      <c r="AP9" s="39">
        <v>0.08</v>
      </c>
      <c r="AQ9" s="38">
        <f t="shared" si="19"/>
        <v>1.19</v>
      </c>
      <c r="AR9" s="2"/>
      <c r="AS9" s="39"/>
      <c r="AT9" s="38">
        <f t="shared" si="20"/>
        <v>0</v>
      </c>
      <c r="AU9" s="2"/>
      <c r="AV9" s="39"/>
      <c r="AW9" s="40">
        <f t="shared" si="21"/>
        <v>0</v>
      </c>
      <c r="AX9" s="38">
        <f t="shared" ref="AX9:AX10" si="35">IF(ISERROR(AM9+AO9+AQ9+AT9+AW9),"",AM9+AO9+AQ9+AT9+AW9)</f>
        <v>1.34</v>
      </c>
      <c r="AY9" s="38">
        <f t="shared" si="22"/>
        <v>14.32</v>
      </c>
      <c r="AZ9" s="41">
        <f t="shared" si="23"/>
        <v>3.8899999999999997E-2</v>
      </c>
      <c r="BA9" s="11">
        <v>14.9</v>
      </c>
      <c r="BB9" s="11"/>
      <c r="BC9" s="11">
        <v>34.99</v>
      </c>
      <c r="BD9" s="41">
        <f t="shared" ref="BD9:BD10" si="36">IF(ISERROR((BC9-BA9)/BC9),"",(BC9-BA9)/BC9)</f>
        <v>0.57420000000000004</v>
      </c>
      <c r="BE9" s="10"/>
      <c r="BF9" s="38">
        <f t="shared" si="24"/>
        <v>0</v>
      </c>
      <c r="BG9" s="38">
        <f t="shared" ref="BG9:BG10" si="37">IF(ISERROR(BA9*BE9),"",BA9*BE9)</f>
        <v>0</v>
      </c>
    </row>
    <row r="10" spans="1:59" ht="30">
      <c r="A10" s="31">
        <v>3</v>
      </c>
      <c r="B10" s="2"/>
      <c r="C10" s="2"/>
      <c r="D10" s="2" t="s">
        <v>5</v>
      </c>
      <c r="E10" s="2"/>
      <c r="F10" s="2" t="s">
        <v>4</v>
      </c>
      <c r="G10" s="52" t="s">
        <v>63</v>
      </c>
      <c r="H10" s="2" t="s">
        <v>64</v>
      </c>
      <c r="I10" s="2" t="s">
        <v>65</v>
      </c>
      <c r="J10" s="1" t="s">
        <v>66</v>
      </c>
      <c r="K10" s="59" t="s">
        <v>67</v>
      </c>
      <c r="L10" s="2" t="s">
        <v>70</v>
      </c>
      <c r="M10" s="2" t="s">
        <v>74</v>
      </c>
      <c r="N10" s="53" t="s">
        <v>102</v>
      </c>
      <c r="O10" s="53"/>
      <c r="P10" s="54" t="s">
        <v>120</v>
      </c>
      <c r="Q10" s="55" t="s">
        <v>87</v>
      </c>
      <c r="R10" s="2" t="s">
        <v>56</v>
      </c>
      <c r="S10" s="32">
        <v>72.41</v>
      </c>
      <c r="T10" s="33">
        <v>7.8</v>
      </c>
      <c r="U10" s="34">
        <v>9.2799999999999994</v>
      </c>
      <c r="V10" s="35">
        <v>9.2799999999999994</v>
      </c>
      <c r="W10" s="11"/>
      <c r="X10" s="2" t="s">
        <v>3</v>
      </c>
      <c r="Y10" s="47">
        <v>45</v>
      </c>
      <c r="Z10" s="47">
        <v>40</v>
      </c>
      <c r="AA10" s="47">
        <v>48</v>
      </c>
      <c r="AB10" s="33">
        <v>2</v>
      </c>
      <c r="AC10" s="10">
        <v>2</v>
      </c>
      <c r="AD10" s="50">
        <f t="shared" si="32"/>
        <v>8.5999999999999993E-2</v>
      </c>
      <c r="AE10" s="37">
        <f t="shared" si="33"/>
        <v>1512</v>
      </c>
      <c r="AF10" s="2">
        <v>3200</v>
      </c>
      <c r="AG10" s="38">
        <f t="shared" si="34"/>
        <v>2.12</v>
      </c>
      <c r="AH10" s="2" t="s">
        <v>71</v>
      </c>
      <c r="AI10" s="39">
        <v>0.32800000000000001</v>
      </c>
      <c r="AJ10" s="38">
        <f t="shared" ref="AJ10" si="38">IF(ISERROR(V10*AI10),"",V10*AI10)</f>
        <v>3.04</v>
      </c>
      <c r="AK10" s="38">
        <f t="shared" si="16"/>
        <v>14.44</v>
      </c>
      <c r="AL10" s="39">
        <v>0.01</v>
      </c>
      <c r="AM10" s="38">
        <f t="shared" si="17"/>
        <v>0.16</v>
      </c>
      <c r="AN10" s="39"/>
      <c r="AO10" s="38">
        <f t="shared" si="18"/>
        <v>0</v>
      </c>
      <c r="AP10" s="39">
        <v>0.08</v>
      </c>
      <c r="AQ10" s="38">
        <f t="shared" si="19"/>
        <v>1.32</v>
      </c>
      <c r="AR10" s="2"/>
      <c r="AS10" s="39"/>
      <c r="AT10" s="38">
        <f t="shared" si="20"/>
        <v>0</v>
      </c>
      <c r="AU10" s="2"/>
      <c r="AV10" s="39"/>
      <c r="AW10" s="40">
        <f t="shared" si="21"/>
        <v>0</v>
      </c>
      <c r="AX10" s="38">
        <f t="shared" si="35"/>
        <v>1.48</v>
      </c>
      <c r="AY10" s="38">
        <f t="shared" si="22"/>
        <v>15.92</v>
      </c>
      <c r="AZ10" s="41">
        <f t="shared" si="23"/>
        <v>3.2199999999999999E-2</v>
      </c>
      <c r="BA10" s="11">
        <v>16.45</v>
      </c>
      <c r="BB10" s="11"/>
      <c r="BC10" s="11">
        <v>39.99</v>
      </c>
      <c r="BD10" s="41">
        <f t="shared" si="36"/>
        <v>0.58860000000000001</v>
      </c>
      <c r="BE10" s="10"/>
      <c r="BF10" s="38">
        <f t="shared" si="24"/>
        <v>0</v>
      </c>
      <c r="BG10" s="38">
        <f t="shared" si="37"/>
        <v>0</v>
      </c>
    </row>
    <row r="11" spans="1:59" ht="30">
      <c r="A11" s="31">
        <v>1</v>
      </c>
      <c r="B11" s="2"/>
      <c r="C11" s="2"/>
      <c r="D11" s="2" t="s">
        <v>5</v>
      </c>
      <c r="E11" s="2"/>
      <c r="F11" s="2" t="s">
        <v>4</v>
      </c>
      <c r="G11" s="52" t="s">
        <v>63</v>
      </c>
      <c r="H11" s="2" t="s">
        <v>64</v>
      </c>
      <c r="I11" s="2" t="s">
        <v>65</v>
      </c>
      <c r="J11" s="1" t="s">
        <v>66</v>
      </c>
      <c r="K11" s="59" t="s">
        <v>67</v>
      </c>
      <c r="L11" s="2" t="s">
        <v>68</v>
      </c>
      <c r="M11" s="2" t="s">
        <v>75</v>
      </c>
      <c r="N11" s="53" t="s">
        <v>100</v>
      </c>
      <c r="O11" s="53"/>
      <c r="P11" s="54" t="s">
        <v>122</v>
      </c>
      <c r="Q11" s="55" t="s">
        <v>88</v>
      </c>
      <c r="R11" s="2" t="s">
        <v>56</v>
      </c>
      <c r="S11" s="32">
        <v>53.08</v>
      </c>
      <c r="T11" s="33">
        <v>7.8</v>
      </c>
      <c r="U11" s="34">
        <v>6.81</v>
      </c>
      <c r="V11" s="35">
        <v>6.81</v>
      </c>
      <c r="W11" s="11"/>
      <c r="X11" s="2" t="s">
        <v>3</v>
      </c>
      <c r="Y11" s="47">
        <v>45</v>
      </c>
      <c r="Z11" s="47">
        <v>40</v>
      </c>
      <c r="AA11" s="47">
        <v>38</v>
      </c>
      <c r="AB11" s="33">
        <v>2</v>
      </c>
      <c r="AC11" s="36">
        <v>2</v>
      </c>
      <c r="AD11" s="50">
        <f>IF(Y11="","",Y11*Z11*AA11/1000000)</f>
        <v>6.8000000000000005E-2</v>
      </c>
      <c r="AE11" s="37">
        <f>IF(AC11="","",65/AD11*AC11)</f>
        <v>1912</v>
      </c>
      <c r="AF11" s="2">
        <v>3200</v>
      </c>
      <c r="AG11" s="38">
        <f>IF(ISERROR(AF11/AE11),"",AF11/AE11)</f>
        <v>1.67</v>
      </c>
      <c r="AH11" s="2" t="s">
        <v>71</v>
      </c>
      <c r="AI11" s="39">
        <v>0.32800000000000001</v>
      </c>
      <c r="AJ11" s="38">
        <f>IF(ISERROR(V11*AI11),"",V11*AI11)</f>
        <v>2.23</v>
      </c>
      <c r="AK11" s="38">
        <f t="shared" si="16"/>
        <v>10.71</v>
      </c>
      <c r="AL11" s="39">
        <v>0.01</v>
      </c>
      <c r="AM11" s="38">
        <f t="shared" si="17"/>
        <v>0.12</v>
      </c>
      <c r="AN11" s="39"/>
      <c r="AO11" s="38">
        <f t="shared" si="18"/>
        <v>0</v>
      </c>
      <c r="AP11" s="39">
        <v>0.08</v>
      </c>
      <c r="AQ11" s="38">
        <f t="shared" si="19"/>
        <v>0.99</v>
      </c>
      <c r="AR11" s="2"/>
      <c r="AS11" s="39"/>
      <c r="AT11" s="38">
        <f t="shared" si="20"/>
        <v>0</v>
      </c>
      <c r="AU11" s="2"/>
      <c r="AV11" s="39"/>
      <c r="AW11" s="40">
        <f t="shared" si="21"/>
        <v>0</v>
      </c>
      <c r="AX11" s="38">
        <f>IF(ISERROR(AM11+AO11+AQ11+AT11+AW11),"",AM11+AO11+AQ11+AT11+AW11)</f>
        <v>1.1100000000000001</v>
      </c>
      <c r="AY11" s="38">
        <f t="shared" si="22"/>
        <v>11.82</v>
      </c>
      <c r="AZ11" s="41">
        <f t="shared" si="23"/>
        <v>4.6800000000000001E-2</v>
      </c>
      <c r="BA11" s="11">
        <v>12.4</v>
      </c>
      <c r="BB11" s="11"/>
      <c r="BC11" s="11">
        <v>29.99</v>
      </c>
      <c r="BD11" s="41">
        <f>IF(ISERROR((BC11-BA11)/BC11),"",(BC11-BA11)/BC11)</f>
        <v>0.58650000000000002</v>
      </c>
      <c r="BE11" s="10"/>
      <c r="BF11" s="38">
        <f t="shared" si="24"/>
        <v>0</v>
      </c>
      <c r="BG11" s="38">
        <f>IF(ISERROR(BA11*BE11),"",BA11*BE11)</f>
        <v>0</v>
      </c>
    </row>
    <row r="12" spans="1:59" ht="30">
      <c r="A12" s="31">
        <v>2</v>
      </c>
      <c r="B12" s="2"/>
      <c r="C12" s="2"/>
      <c r="D12" s="2" t="s">
        <v>5</v>
      </c>
      <c r="E12" s="2"/>
      <c r="F12" s="2" t="s">
        <v>4</v>
      </c>
      <c r="G12" s="52" t="s">
        <v>63</v>
      </c>
      <c r="H12" s="2" t="s">
        <v>64</v>
      </c>
      <c r="I12" s="2" t="s">
        <v>65</v>
      </c>
      <c r="J12" s="1" t="s">
        <v>66</v>
      </c>
      <c r="K12" s="59" t="s">
        <v>67</v>
      </c>
      <c r="L12" s="2" t="s">
        <v>69</v>
      </c>
      <c r="M12" s="2" t="s">
        <v>75</v>
      </c>
      <c r="N12" s="53" t="s">
        <v>101</v>
      </c>
      <c r="O12" s="53"/>
      <c r="P12" s="54" t="s">
        <v>134</v>
      </c>
      <c r="Q12" s="55" t="s">
        <v>89</v>
      </c>
      <c r="R12" s="2" t="s">
        <v>56</v>
      </c>
      <c r="S12" s="32">
        <v>65.05</v>
      </c>
      <c r="T12" s="33">
        <v>7.8</v>
      </c>
      <c r="U12" s="34">
        <v>8.34</v>
      </c>
      <c r="V12" s="35">
        <v>8.34</v>
      </c>
      <c r="W12" s="11"/>
      <c r="X12" s="2" t="s">
        <v>3</v>
      </c>
      <c r="Y12" s="47">
        <v>45</v>
      </c>
      <c r="Z12" s="47">
        <v>40</v>
      </c>
      <c r="AA12" s="47">
        <v>43</v>
      </c>
      <c r="AB12" s="33">
        <v>2</v>
      </c>
      <c r="AC12" s="10">
        <v>2</v>
      </c>
      <c r="AD12" s="50">
        <f t="shared" ref="AD12:AD13" si="39">IF(Y12="","",Y12*Z12*AA12/1000000)</f>
        <v>7.6999999999999999E-2</v>
      </c>
      <c r="AE12" s="37">
        <f t="shared" ref="AE12:AE13" si="40">IF(AC12="","",65/AD12*AC12)</f>
        <v>1688</v>
      </c>
      <c r="AF12" s="2">
        <v>3200</v>
      </c>
      <c r="AG12" s="38">
        <f t="shared" ref="AG12:AG13" si="41">IF(ISERROR(AF12/AE12),"",AF12/AE12)</f>
        <v>1.9</v>
      </c>
      <c r="AH12" s="2" t="s">
        <v>71</v>
      </c>
      <c r="AI12" s="39">
        <v>0.32800000000000001</v>
      </c>
      <c r="AJ12" s="38">
        <f>IF(ISERROR(V12*AI12),"",V12*AI12)</f>
        <v>2.74</v>
      </c>
      <c r="AK12" s="38">
        <f t="shared" si="16"/>
        <v>12.98</v>
      </c>
      <c r="AL12" s="39">
        <v>0.01</v>
      </c>
      <c r="AM12" s="38">
        <f t="shared" si="17"/>
        <v>0.15</v>
      </c>
      <c r="AN12" s="39"/>
      <c r="AO12" s="38">
        <f t="shared" si="18"/>
        <v>0</v>
      </c>
      <c r="AP12" s="39">
        <v>0.08</v>
      </c>
      <c r="AQ12" s="38">
        <f t="shared" si="19"/>
        <v>1.19</v>
      </c>
      <c r="AR12" s="2"/>
      <c r="AS12" s="39"/>
      <c r="AT12" s="38">
        <f t="shared" si="20"/>
        <v>0</v>
      </c>
      <c r="AU12" s="2"/>
      <c r="AV12" s="39"/>
      <c r="AW12" s="40">
        <f t="shared" si="21"/>
        <v>0</v>
      </c>
      <c r="AX12" s="38">
        <f t="shared" ref="AX12:AX13" si="42">IF(ISERROR(AM12+AO12+AQ12+AT12+AW12),"",AM12+AO12+AQ12+AT12+AW12)</f>
        <v>1.34</v>
      </c>
      <c r="AY12" s="38">
        <f t="shared" si="22"/>
        <v>14.32</v>
      </c>
      <c r="AZ12" s="41">
        <f t="shared" si="23"/>
        <v>3.8899999999999997E-2</v>
      </c>
      <c r="BA12" s="11">
        <v>14.9</v>
      </c>
      <c r="BB12" s="11"/>
      <c r="BC12" s="11">
        <v>34.99</v>
      </c>
      <c r="BD12" s="41">
        <f t="shared" ref="BD12:BD13" si="43">IF(ISERROR((BC12-BA12)/BC12),"",(BC12-BA12)/BC12)</f>
        <v>0.57420000000000004</v>
      </c>
      <c r="BE12" s="10"/>
      <c r="BF12" s="38">
        <f t="shared" si="24"/>
        <v>0</v>
      </c>
      <c r="BG12" s="38">
        <f t="shared" ref="BG12:BG13" si="44">IF(ISERROR(BA12*BE12),"",BA12*BE12)</f>
        <v>0</v>
      </c>
    </row>
    <row r="13" spans="1:59" ht="30">
      <c r="A13" s="31">
        <v>3</v>
      </c>
      <c r="B13" s="2"/>
      <c r="C13" s="2"/>
      <c r="D13" s="2" t="s">
        <v>5</v>
      </c>
      <c r="E13" s="2"/>
      <c r="F13" s="2" t="s">
        <v>4</v>
      </c>
      <c r="G13" s="52" t="s">
        <v>63</v>
      </c>
      <c r="H13" s="2" t="s">
        <v>64</v>
      </c>
      <c r="I13" s="2" t="s">
        <v>65</v>
      </c>
      <c r="J13" s="1" t="s">
        <v>66</v>
      </c>
      <c r="K13" s="59" t="s">
        <v>67</v>
      </c>
      <c r="L13" s="2" t="s">
        <v>70</v>
      </c>
      <c r="M13" s="2" t="s">
        <v>75</v>
      </c>
      <c r="N13" s="53" t="s">
        <v>102</v>
      </c>
      <c r="O13" s="53"/>
      <c r="P13" s="54" t="s">
        <v>135</v>
      </c>
      <c r="Q13" s="55" t="s">
        <v>90</v>
      </c>
      <c r="R13" s="2" t="s">
        <v>56</v>
      </c>
      <c r="S13" s="32">
        <v>72.41</v>
      </c>
      <c r="T13" s="33">
        <v>7.8</v>
      </c>
      <c r="U13" s="34">
        <v>9.2799999999999994</v>
      </c>
      <c r="V13" s="35">
        <v>9.2799999999999994</v>
      </c>
      <c r="W13" s="11"/>
      <c r="X13" s="2" t="s">
        <v>3</v>
      </c>
      <c r="Y13" s="47">
        <v>45</v>
      </c>
      <c r="Z13" s="47">
        <v>40</v>
      </c>
      <c r="AA13" s="47">
        <v>48</v>
      </c>
      <c r="AB13" s="33">
        <v>2</v>
      </c>
      <c r="AC13" s="10">
        <v>2</v>
      </c>
      <c r="AD13" s="50">
        <f t="shared" si="39"/>
        <v>8.5999999999999993E-2</v>
      </c>
      <c r="AE13" s="37">
        <f t="shared" si="40"/>
        <v>1512</v>
      </c>
      <c r="AF13" s="2">
        <v>3200</v>
      </c>
      <c r="AG13" s="38">
        <f t="shared" si="41"/>
        <v>2.12</v>
      </c>
      <c r="AH13" s="2" t="s">
        <v>71</v>
      </c>
      <c r="AI13" s="39">
        <v>0.32800000000000001</v>
      </c>
      <c r="AJ13" s="38">
        <f t="shared" ref="AJ13" si="45">IF(ISERROR(V13*AI13),"",V13*AI13)</f>
        <v>3.04</v>
      </c>
      <c r="AK13" s="38">
        <f t="shared" si="16"/>
        <v>14.44</v>
      </c>
      <c r="AL13" s="39">
        <v>0.01</v>
      </c>
      <c r="AM13" s="38">
        <f t="shared" si="17"/>
        <v>0.16</v>
      </c>
      <c r="AN13" s="39"/>
      <c r="AO13" s="38">
        <f t="shared" si="18"/>
        <v>0</v>
      </c>
      <c r="AP13" s="39">
        <v>0.08</v>
      </c>
      <c r="AQ13" s="38">
        <f t="shared" si="19"/>
        <v>1.32</v>
      </c>
      <c r="AR13" s="2"/>
      <c r="AS13" s="39"/>
      <c r="AT13" s="38">
        <f t="shared" si="20"/>
        <v>0</v>
      </c>
      <c r="AU13" s="2"/>
      <c r="AV13" s="39"/>
      <c r="AW13" s="40">
        <f t="shared" si="21"/>
        <v>0</v>
      </c>
      <c r="AX13" s="38">
        <f t="shared" si="42"/>
        <v>1.48</v>
      </c>
      <c r="AY13" s="38">
        <f t="shared" si="22"/>
        <v>15.92</v>
      </c>
      <c r="AZ13" s="41">
        <f t="shared" si="23"/>
        <v>3.2199999999999999E-2</v>
      </c>
      <c r="BA13" s="11">
        <v>16.45</v>
      </c>
      <c r="BB13" s="11"/>
      <c r="BC13" s="11">
        <v>39.99</v>
      </c>
      <c r="BD13" s="41">
        <f t="shared" si="43"/>
        <v>0.58860000000000001</v>
      </c>
      <c r="BE13" s="10"/>
      <c r="BF13" s="38">
        <f t="shared" si="24"/>
        <v>0</v>
      </c>
      <c r="BG13" s="38">
        <f t="shared" si="44"/>
        <v>0</v>
      </c>
    </row>
    <row r="14" spans="1:59" ht="30">
      <c r="A14" s="31">
        <v>1</v>
      </c>
      <c r="B14" s="2"/>
      <c r="C14" s="2"/>
      <c r="D14" s="2" t="s">
        <v>5</v>
      </c>
      <c r="E14" s="2"/>
      <c r="F14" s="2" t="s">
        <v>4</v>
      </c>
      <c r="G14" s="52" t="s">
        <v>63</v>
      </c>
      <c r="H14" s="2" t="s">
        <v>64</v>
      </c>
      <c r="I14" s="2" t="s">
        <v>65</v>
      </c>
      <c r="J14" s="1" t="s">
        <v>66</v>
      </c>
      <c r="K14" s="59" t="s">
        <v>67</v>
      </c>
      <c r="L14" s="2" t="s">
        <v>68</v>
      </c>
      <c r="M14" s="2" t="s">
        <v>76</v>
      </c>
      <c r="N14" s="53" t="s">
        <v>100</v>
      </c>
      <c r="O14" s="53"/>
      <c r="P14" s="54" t="s">
        <v>136</v>
      </c>
      <c r="Q14" s="55" t="s">
        <v>91</v>
      </c>
      <c r="R14" s="2" t="s">
        <v>56</v>
      </c>
      <c r="S14" s="32">
        <v>53.08</v>
      </c>
      <c r="T14" s="33">
        <v>7.8</v>
      </c>
      <c r="U14" s="34">
        <v>6.81</v>
      </c>
      <c r="V14" s="35">
        <v>6.81</v>
      </c>
      <c r="W14" s="11"/>
      <c r="X14" s="2" t="s">
        <v>3</v>
      </c>
      <c r="Y14" s="47">
        <v>45</v>
      </c>
      <c r="Z14" s="47">
        <v>40</v>
      </c>
      <c r="AA14" s="47">
        <v>38</v>
      </c>
      <c r="AB14" s="33">
        <v>2</v>
      </c>
      <c r="AC14" s="36">
        <v>2</v>
      </c>
      <c r="AD14" s="50">
        <f>IF(Y14="","",Y14*Z14*AA14/1000000)</f>
        <v>6.8000000000000005E-2</v>
      </c>
      <c r="AE14" s="37">
        <f>IF(AC14="","",65/AD14*AC14)</f>
        <v>1912</v>
      </c>
      <c r="AF14" s="2">
        <v>3200</v>
      </c>
      <c r="AG14" s="38">
        <f>IF(ISERROR(AF14/AE14),"",AF14/AE14)</f>
        <v>1.67</v>
      </c>
      <c r="AH14" s="2" t="s">
        <v>71</v>
      </c>
      <c r="AI14" s="39">
        <v>0.32800000000000001</v>
      </c>
      <c r="AJ14" s="38">
        <f>IF(ISERROR(V14*AI14),"",V14*AI14)</f>
        <v>2.23</v>
      </c>
      <c r="AK14" s="38">
        <f t="shared" si="16"/>
        <v>10.71</v>
      </c>
      <c r="AL14" s="39">
        <v>0.01</v>
      </c>
      <c r="AM14" s="38">
        <f t="shared" si="17"/>
        <v>0.12</v>
      </c>
      <c r="AN14" s="39"/>
      <c r="AO14" s="38">
        <f t="shared" si="18"/>
        <v>0</v>
      </c>
      <c r="AP14" s="39">
        <v>0.08</v>
      </c>
      <c r="AQ14" s="38">
        <f t="shared" si="19"/>
        <v>0.99</v>
      </c>
      <c r="AR14" s="2"/>
      <c r="AS14" s="39"/>
      <c r="AT14" s="38">
        <f t="shared" si="20"/>
        <v>0</v>
      </c>
      <c r="AU14" s="2"/>
      <c r="AV14" s="39"/>
      <c r="AW14" s="40">
        <f t="shared" si="21"/>
        <v>0</v>
      </c>
      <c r="AX14" s="38">
        <f>IF(ISERROR(AM14+AO14+AQ14+AT14+AW14),"",AM14+AO14+AQ14+AT14+AW14)</f>
        <v>1.1100000000000001</v>
      </c>
      <c r="AY14" s="38">
        <f t="shared" si="22"/>
        <v>11.82</v>
      </c>
      <c r="AZ14" s="41">
        <f t="shared" si="23"/>
        <v>4.6800000000000001E-2</v>
      </c>
      <c r="BA14" s="11">
        <v>12.4</v>
      </c>
      <c r="BB14" s="11"/>
      <c r="BC14" s="11">
        <v>29.99</v>
      </c>
      <c r="BD14" s="41">
        <f>IF(ISERROR((BC14-BA14)/BC14),"",(BC14-BA14)/BC14)</f>
        <v>0.58650000000000002</v>
      </c>
      <c r="BE14" s="10"/>
      <c r="BF14" s="38">
        <f t="shared" si="24"/>
        <v>0</v>
      </c>
      <c r="BG14" s="38">
        <f>IF(ISERROR(BA14*BE14),"",BA14*BE14)</f>
        <v>0</v>
      </c>
    </row>
    <row r="15" spans="1:59" ht="30">
      <c r="A15" s="31">
        <v>2</v>
      </c>
      <c r="B15" s="2"/>
      <c r="C15" s="2"/>
      <c r="D15" s="2" t="s">
        <v>5</v>
      </c>
      <c r="E15" s="2"/>
      <c r="F15" s="2" t="s">
        <v>4</v>
      </c>
      <c r="G15" s="52" t="s">
        <v>63</v>
      </c>
      <c r="H15" s="2" t="s">
        <v>64</v>
      </c>
      <c r="I15" s="2" t="s">
        <v>65</v>
      </c>
      <c r="J15" s="1" t="s">
        <v>66</v>
      </c>
      <c r="K15" s="59" t="s">
        <v>67</v>
      </c>
      <c r="L15" s="2" t="s">
        <v>69</v>
      </c>
      <c r="M15" s="2" t="s">
        <v>76</v>
      </c>
      <c r="N15" s="53" t="s">
        <v>101</v>
      </c>
      <c r="O15" s="53"/>
      <c r="P15" s="54" t="s">
        <v>137</v>
      </c>
      <c r="Q15" s="55" t="s">
        <v>92</v>
      </c>
      <c r="R15" s="2" t="s">
        <v>56</v>
      </c>
      <c r="S15" s="32">
        <v>65.05</v>
      </c>
      <c r="T15" s="33">
        <v>7.8</v>
      </c>
      <c r="U15" s="34">
        <v>8.34</v>
      </c>
      <c r="V15" s="35">
        <v>8.34</v>
      </c>
      <c r="W15" s="11"/>
      <c r="X15" s="2" t="s">
        <v>3</v>
      </c>
      <c r="Y15" s="47">
        <v>45</v>
      </c>
      <c r="Z15" s="47">
        <v>40</v>
      </c>
      <c r="AA15" s="47">
        <v>43</v>
      </c>
      <c r="AB15" s="33">
        <v>2</v>
      </c>
      <c r="AC15" s="10">
        <v>2</v>
      </c>
      <c r="AD15" s="50">
        <f t="shared" ref="AD15:AD16" si="46">IF(Y15="","",Y15*Z15*AA15/1000000)</f>
        <v>7.6999999999999999E-2</v>
      </c>
      <c r="AE15" s="37">
        <f t="shared" ref="AE15:AE16" si="47">IF(AC15="","",65/AD15*AC15)</f>
        <v>1688</v>
      </c>
      <c r="AF15" s="2">
        <v>3200</v>
      </c>
      <c r="AG15" s="38">
        <f t="shared" ref="AG15:AG16" si="48">IF(ISERROR(AF15/AE15),"",AF15/AE15)</f>
        <v>1.9</v>
      </c>
      <c r="AH15" s="2" t="s">
        <v>71</v>
      </c>
      <c r="AI15" s="39">
        <v>0.32800000000000001</v>
      </c>
      <c r="AJ15" s="38">
        <f>IF(ISERROR(V15*AI15),"",V15*AI15)</f>
        <v>2.74</v>
      </c>
      <c r="AK15" s="38">
        <f t="shared" si="16"/>
        <v>12.98</v>
      </c>
      <c r="AL15" s="39">
        <v>0.01</v>
      </c>
      <c r="AM15" s="38">
        <f t="shared" si="17"/>
        <v>0.15</v>
      </c>
      <c r="AN15" s="39"/>
      <c r="AO15" s="38">
        <f t="shared" si="18"/>
        <v>0</v>
      </c>
      <c r="AP15" s="39">
        <v>0.08</v>
      </c>
      <c r="AQ15" s="38">
        <f t="shared" si="19"/>
        <v>1.19</v>
      </c>
      <c r="AR15" s="2"/>
      <c r="AS15" s="39"/>
      <c r="AT15" s="38">
        <f t="shared" si="20"/>
        <v>0</v>
      </c>
      <c r="AU15" s="2"/>
      <c r="AV15" s="39"/>
      <c r="AW15" s="40">
        <f t="shared" si="21"/>
        <v>0</v>
      </c>
      <c r="AX15" s="38">
        <f t="shared" ref="AX15:AX16" si="49">IF(ISERROR(AM15+AO15+AQ15+AT15+AW15),"",AM15+AO15+AQ15+AT15+AW15)</f>
        <v>1.34</v>
      </c>
      <c r="AY15" s="38">
        <f t="shared" si="22"/>
        <v>14.32</v>
      </c>
      <c r="AZ15" s="41">
        <f t="shared" si="23"/>
        <v>3.8899999999999997E-2</v>
      </c>
      <c r="BA15" s="11">
        <v>14.9</v>
      </c>
      <c r="BB15" s="11"/>
      <c r="BC15" s="11">
        <v>34.99</v>
      </c>
      <c r="BD15" s="41">
        <f t="shared" ref="BD15:BD16" si="50">IF(ISERROR((BC15-BA15)/BC15),"",(BC15-BA15)/BC15)</f>
        <v>0.57420000000000004</v>
      </c>
      <c r="BE15" s="10"/>
      <c r="BF15" s="38">
        <f t="shared" si="24"/>
        <v>0</v>
      </c>
      <c r="BG15" s="38">
        <f t="shared" ref="BG15:BG16" si="51">IF(ISERROR(BA15*BE15),"",BA15*BE15)</f>
        <v>0</v>
      </c>
    </row>
    <row r="16" spans="1:59" ht="30">
      <c r="A16" s="31">
        <v>3</v>
      </c>
      <c r="B16" s="2"/>
      <c r="C16" s="2"/>
      <c r="D16" s="2" t="s">
        <v>5</v>
      </c>
      <c r="E16" s="2"/>
      <c r="F16" s="2" t="s">
        <v>4</v>
      </c>
      <c r="G16" s="52" t="s">
        <v>63</v>
      </c>
      <c r="H16" s="2" t="s">
        <v>64</v>
      </c>
      <c r="I16" s="2" t="s">
        <v>65</v>
      </c>
      <c r="J16" s="1" t="s">
        <v>66</v>
      </c>
      <c r="K16" s="59" t="s">
        <v>67</v>
      </c>
      <c r="L16" s="2" t="s">
        <v>70</v>
      </c>
      <c r="M16" s="2" t="s">
        <v>76</v>
      </c>
      <c r="N16" s="53" t="s">
        <v>102</v>
      </c>
      <c r="O16" s="53"/>
      <c r="P16" s="54" t="s">
        <v>138</v>
      </c>
      <c r="Q16" s="55" t="s">
        <v>93</v>
      </c>
      <c r="R16" s="2" t="s">
        <v>56</v>
      </c>
      <c r="S16" s="32">
        <v>72.41</v>
      </c>
      <c r="T16" s="33">
        <v>7.8</v>
      </c>
      <c r="U16" s="34">
        <v>9.2799999999999994</v>
      </c>
      <c r="V16" s="35">
        <v>9.2799999999999994</v>
      </c>
      <c r="W16" s="11"/>
      <c r="X16" s="2" t="s">
        <v>3</v>
      </c>
      <c r="Y16" s="47">
        <v>45</v>
      </c>
      <c r="Z16" s="47">
        <v>40</v>
      </c>
      <c r="AA16" s="47">
        <v>48</v>
      </c>
      <c r="AB16" s="33">
        <v>2</v>
      </c>
      <c r="AC16" s="10">
        <v>2</v>
      </c>
      <c r="AD16" s="50">
        <f t="shared" si="46"/>
        <v>8.5999999999999993E-2</v>
      </c>
      <c r="AE16" s="37">
        <f t="shared" si="47"/>
        <v>1512</v>
      </c>
      <c r="AF16" s="2">
        <v>3200</v>
      </c>
      <c r="AG16" s="38">
        <f t="shared" si="48"/>
        <v>2.12</v>
      </c>
      <c r="AH16" s="2" t="s">
        <v>71</v>
      </c>
      <c r="AI16" s="39">
        <v>0.32800000000000001</v>
      </c>
      <c r="AJ16" s="38">
        <f t="shared" ref="AJ16" si="52">IF(ISERROR(V16*AI16),"",V16*AI16)</f>
        <v>3.04</v>
      </c>
      <c r="AK16" s="38">
        <f t="shared" si="16"/>
        <v>14.44</v>
      </c>
      <c r="AL16" s="39">
        <v>0.01</v>
      </c>
      <c r="AM16" s="38">
        <f t="shared" si="17"/>
        <v>0.16</v>
      </c>
      <c r="AN16" s="39"/>
      <c r="AO16" s="38">
        <f t="shared" si="18"/>
        <v>0</v>
      </c>
      <c r="AP16" s="39">
        <v>0.08</v>
      </c>
      <c r="AQ16" s="38">
        <f t="shared" si="19"/>
        <v>1.32</v>
      </c>
      <c r="AR16" s="2"/>
      <c r="AS16" s="39"/>
      <c r="AT16" s="38">
        <f t="shared" si="20"/>
        <v>0</v>
      </c>
      <c r="AU16" s="2"/>
      <c r="AV16" s="39"/>
      <c r="AW16" s="40">
        <f t="shared" si="21"/>
        <v>0</v>
      </c>
      <c r="AX16" s="38">
        <f t="shared" si="49"/>
        <v>1.48</v>
      </c>
      <c r="AY16" s="38">
        <f t="shared" si="22"/>
        <v>15.92</v>
      </c>
      <c r="AZ16" s="41">
        <f t="shared" si="23"/>
        <v>3.2199999999999999E-2</v>
      </c>
      <c r="BA16" s="11">
        <v>16.45</v>
      </c>
      <c r="BB16" s="11"/>
      <c r="BC16" s="11">
        <v>39.99</v>
      </c>
      <c r="BD16" s="41">
        <f t="shared" si="50"/>
        <v>0.58860000000000001</v>
      </c>
      <c r="BE16" s="10"/>
      <c r="BF16" s="38">
        <f t="shared" si="24"/>
        <v>0</v>
      </c>
      <c r="BG16" s="38">
        <f t="shared" si="51"/>
        <v>0</v>
      </c>
    </row>
    <row r="17" spans="1:59" ht="30">
      <c r="A17" s="31">
        <v>1</v>
      </c>
      <c r="B17" s="2"/>
      <c r="C17" s="2"/>
      <c r="D17" s="2" t="s">
        <v>5</v>
      </c>
      <c r="E17" s="2"/>
      <c r="F17" s="2" t="s">
        <v>4</v>
      </c>
      <c r="G17" s="52" t="s">
        <v>63</v>
      </c>
      <c r="H17" s="2" t="s">
        <v>64</v>
      </c>
      <c r="I17" s="2" t="s">
        <v>65</v>
      </c>
      <c r="J17" s="1" t="s">
        <v>66</v>
      </c>
      <c r="K17" s="59" t="s">
        <v>67</v>
      </c>
      <c r="L17" s="2" t="s">
        <v>68</v>
      </c>
      <c r="M17" s="2" t="s">
        <v>77</v>
      </c>
      <c r="N17" s="53" t="s">
        <v>100</v>
      </c>
      <c r="O17" s="53"/>
      <c r="P17" s="54" t="s">
        <v>139</v>
      </c>
      <c r="Q17" s="55" t="s">
        <v>94</v>
      </c>
      <c r="R17" s="2" t="s">
        <v>56</v>
      </c>
      <c r="S17" s="32">
        <v>53.08</v>
      </c>
      <c r="T17" s="33">
        <v>7.8</v>
      </c>
      <c r="U17" s="34">
        <v>6.81</v>
      </c>
      <c r="V17" s="35">
        <v>6.81</v>
      </c>
      <c r="W17" s="11"/>
      <c r="X17" s="2" t="s">
        <v>3</v>
      </c>
      <c r="Y17" s="47">
        <v>45</v>
      </c>
      <c r="Z17" s="47">
        <v>40</v>
      </c>
      <c r="AA17" s="47">
        <v>38</v>
      </c>
      <c r="AB17" s="33">
        <v>2</v>
      </c>
      <c r="AC17" s="36">
        <v>2</v>
      </c>
      <c r="AD17" s="50">
        <f>IF(Y17="","",Y17*Z17*AA17/1000000)</f>
        <v>6.8000000000000005E-2</v>
      </c>
      <c r="AE17" s="37">
        <f>IF(AC17="","",65/AD17*AC17)</f>
        <v>1912</v>
      </c>
      <c r="AF17" s="2">
        <v>3200</v>
      </c>
      <c r="AG17" s="38">
        <f>IF(ISERROR(AF17/AE17),"",AF17/AE17)</f>
        <v>1.67</v>
      </c>
      <c r="AH17" s="2" t="s">
        <v>71</v>
      </c>
      <c r="AI17" s="39">
        <v>0.32800000000000001</v>
      </c>
      <c r="AJ17" s="38">
        <f>IF(ISERROR(V17*AI17),"",V17*AI17)</f>
        <v>2.23</v>
      </c>
      <c r="AK17" s="38">
        <f t="shared" si="16"/>
        <v>10.71</v>
      </c>
      <c r="AL17" s="39">
        <v>0.01</v>
      </c>
      <c r="AM17" s="38">
        <f t="shared" si="17"/>
        <v>0.12</v>
      </c>
      <c r="AN17" s="39"/>
      <c r="AO17" s="38">
        <f t="shared" si="18"/>
        <v>0</v>
      </c>
      <c r="AP17" s="39">
        <v>0.08</v>
      </c>
      <c r="AQ17" s="38">
        <f t="shared" si="19"/>
        <v>0.99</v>
      </c>
      <c r="AR17" s="2"/>
      <c r="AS17" s="39"/>
      <c r="AT17" s="38">
        <f t="shared" si="20"/>
        <v>0</v>
      </c>
      <c r="AU17" s="2"/>
      <c r="AV17" s="39"/>
      <c r="AW17" s="40">
        <f t="shared" si="21"/>
        <v>0</v>
      </c>
      <c r="AX17" s="38">
        <f>IF(ISERROR(AM17+AO17+AQ17+AT17+AW17),"",AM17+AO17+AQ17+AT17+AW17)</f>
        <v>1.1100000000000001</v>
      </c>
      <c r="AY17" s="38">
        <f t="shared" si="22"/>
        <v>11.82</v>
      </c>
      <c r="AZ17" s="41">
        <f t="shared" si="23"/>
        <v>4.6800000000000001E-2</v>
      </c>
      <c r="BA17" s="11">
        <v>12.4</v>
      </c>
      <c r="BB17" s="11"/>
      <c r="BC17" s="11">
        <v>29.99</v>
      </c>
      <c r="BD17" s="41">
        <f>IF(ISERROR((BC17-BA17)/BC17),"",(BC17-BA17)/BC17)</f>
        <v>0.58650000000000002</v>
      </c>
      <c r="BE17" s="10"/>
      <c r="BF17" s="38">
        <f t="shared" si="24"/>
        <v>0</v>
      </c>
      <c r="BG17" s="38">
        <f>IF(ISERROR(BA17*BE17),"",BA17*BE17)</f>
        <v>0</v>
      </c>
    </row>
    <row r="18" spans="1:59" ht="30">
      <c r="A18" s="31">
        <v>2</v>
      </c>
      <c r="B18" s="2"/>
      <c r="C18" s="2"/>
      <c r="D18" s="2" t="s">
        <v>5</v>
      </c>
      <c r="E18" s="2"/>
      <c r="F18" s="2" t="s">
        <v>4</v>
      </c>
      <c r="G18" s="52" t="s">
        <v>63</v>
      </c>
      <c r="H18" s="2" t="s">
        <v>64</v>
      </c>
      <c r="I18" s="2" t="s">
        <v>65</v>
      </c>
      <c r="J18" s="1" t="s">
        <v>66</v>
      </c>
      <c r="K18" s="59" t="s">
        <v>67</v>
      </c>
      <c r="L18" s="2" t="s">
        <v>69</v>
      </c>
      <c r="M18" s="2" t="s">
        <v>77</v>
      </c>
      <c r="N18" s="53" t="s">
        <v>101</v>
      </c>
      <c r="O18" s="53"/>
      <c r="P18" s="54" t="s">
        <v>140</v>
      </c>
      <c r="Q18" s="55" t="s">
        <v>95</v>
      </c>
      <c r="R18" s="2" t="s">
        <v>56</v>
      </c>
      <c r="S18" s="32">
        <v>65.05</v>
      </c>
      <c r="T18" s="33">
        <v>7.8</v>
      </c>
      <c r="U18" s="34">
        <v>8.34</v>
      </c>
      <c r="V18" s="35">
        <v>8.34</v>
      </c>
      <c r="W18" s="11"/>
      <c r="X18" s="2" t="s">
        <v>3</v>
      </c>
      <c r="Y18" s="47">
        <v>45</v>
      </c>
      <c r="Z18" s="47">
        <v>40</v>
      </c>
      <c r="AA18" s="47">
        <v>43</v>
      </c>
      <c r="AB18" s="33">
        <v>2</v>
      </c>
      <c r="AC18" s="10">
        <v>2</v>
      </c>
      <c r="AD18" s="50">
        <f t="shared" ref="AD18:AD19" si="53">IF(Y18="","",Y18*Z18*AA18/1000000)</f>
        <v>7.6999999999999999E-2</v>
      </c>
      <c r="AE18" s="37">
        <f t="shared" ref="AE18:AE19" si="54">IF(AC18="","",65/AD18*AC18)</f>
        <v>1688</v>
      </c>
      <c r="AF18" s="2">
        <v>3200</v>
      </c>
      <c r="AG18" s="38">
        <f t="shared" ref="AG18:AG19" si="55">IF(ISERROR(AF18/AE18),"",AF18/AE18)</f>
        <v>1.9</v>
      </c>
      <c r="AH18" s="2" t="s">
        <v>71</v>
      </c>
      <c r="AI18" s="39">
        <v>0.32800000000000001</v>
      </c>
      <c r="AJ18" s="38">
        <f>IF(ISERROR(V18*AI18),"",V18*AI18)</f>
        <v>2.74</v>
      </c>
      <c r="AK18" s="38">
        <f t="shared" si="16"/>
        <v>12.98</v>
      </c>
      <c r="AL18" s="39">
        <v>0.01</v>
      </c>
      <c r="AM18" s="38">
        <f t="shared" si="17"/>
        <v>0.15</v>
      </c>
      <c r="AN18" s="39"/>
      <c r="AO18" s="38">
        <f t="shared" si="18"/>
        <v>0</v>
      </c>
      <c r="AP18" s="39">
        <v>0.08</v>
      </c>
      <c r="AQ18" s="38">
        <f t="shared" si="19"/>
        <v>1.19</v>
      </c>
      <c r="AR18" s="2"/>
      <c r="AS18" s="39"/>
      <c r="AT18" s="38">
        <f t="shared" si="20"/>
        <v>0</v>
      </c>
      <c r="AU18" s="2"/>
      <c r="AV18" s="39"/>
      <c r="AW18" s="40">
        <f t="shared" si="21"/>
        <v>0</v>
      </c>
      <c r="AX18" s="38">
        <f t="shared" ref="AX18:AX19" si="56">IF(ISERROR(AM18+AO18+AQ18+AT18+AW18),"",AM18+AO18+AQ18+AT18+AW18)</f>
        <v>1.34</v>
      </c>
      <c r="AY18" s="38">
        <f t="shared" si="22"/>
        <v>14.32</v>
      </c>
      <c r="AZ18" s="41">
        <f t="shared" si="23"/>
        <v>3.8899999999999997E-2</v>
      </c>
      <c r="BA18" s="11">
        <v>14.9</v>
      </c>
      <c r="BB18" s="11"/>
      <c r="BC18" s="11">
        <v>34.99</v>
      </c>
      <c r="BD18" s="41">
        <f t="shared" ref="BD18:BD19" si="57">IF(ISERROR((BC18-BA18)/BC18),"",(BC18-BA18)/BC18)</f>
        <v>0.57420000000000004</v>
      </c>
      <c r="BE18" s="10"/>
      <c r="BF18" s="38">
        <f t="shared" si="24"/>
        <v>0</v>
      </c>
      <c r="BG18" s="38">
        <f t="shared" ref="BG18:BG19" si="58">IF(ISERROR(BA18*BE18),"",BA18*BE18)</f>
        <v>0</v>
      </c>
    </row>
    <row r="19" spans="1:59" ht="30">
      <c r="A19" s="31">
        <v>3</v>
      </c>
      <c r="B19" s="2"/>
      <c r="C19" s="2"/>
      <c r="D19" s="2" t="s">
        <v>5</v>
      </c>
      <c r="E19" s="2"/>
      <c r="F19" s="2" t="s">
        <v>4</v>
      </c>
      <c r="G19" s="52" t="s">
        <v>63</v>
      </c>
      <c r="H19" s="2" t="s">
        <v>64</v>
      </c>
      <c r="I19" s="2" t="s">
        <v>65</v>
      </c>
      <c r="J19" s="1" t="s">
        <v>66</v>
      </c>
      <c r="K19" s="59" t="s">
        <v>67</v>
      </c>
      <c r="L19" s="2" t="s">
        <v>70</v>
      </c>
      <c r="M19" s="2" t="s">
        <v>77</v>
      </c>
      <c r="N19" s="53" t="s">
        <v>102</v>
      </c>
      <c r="O19" s="53"/>
      <c r="P19" s="54" t="s">
        <v>141</v>
      </c>
      <c r="Q19" s="55" t="s">
        <v>96</v>
      </c>
      <c r="R19" s="2" t="s">
        <v>56</v>
      </c>
      <c r="S19" s="32">
        <v>72.41</v>
      </c>
      <c r="T19" s="33">
        <v>7.8</v>
      </c>
      <c r="U19" s="34">
        <v>9.2799999999999994</v>
      </c>
      <c r="V19" s="35">
        <v>9.2799999999999994</v>
      </c>
      <c r="W19" s="11"/>
      <c r="X19" s="2" t="s">
        <v>3</v>
      </c>
      <c r="Y19" s="47">
        <v>45</v>
      </c>
      <c r="Z19" s="47">
        <v>40</v>
      </c>
      <c r="AA19" s="47">
        <v>48</v>
      </c>
      <c r="AB19" s="33">
        <v>2</v>
      </c>
      <c r="AC19" s="10">
        <v>2</v>
      </c>
      <c r="AD19" s="50">
        <f t="shared" si="53"/>
        <v>8.5999999999999993E-2</v>
      </c>
      <c r="AE19" s="37">
        <f t="shared" si="54"/>
        <v>1512</v>
      </c>
      <c r="AF19" s="2">
        <v>3200</v>
      </c>
      <c r="AG19" s="38">
        <f t="shared" si="55"/>
        <v>2.12</v>
      </c>
      <c r="AH19" s="2" t="s">
        <v>71</v>
      </c>
      <c r="AI19" s="39">
        <v>0.32800000000000001</v>
      </c>
      <c r="AJ19" s="38">
        <f t="shared" ref="AJ19" si="59">IF(ISERROR(V19*AI19),"",V19*AI19)</f>
        <v>3.04</v>
      </c>
      <c r="AK19" s="38">
        <f t="shared" si="16"/>
        <v>14.44</v>
      </c>
      <c r="AL19" s="39">
        <v>0.01</v>
      </c>
      <c r="AM19" s="38">
        <f t="shared" si="17"/>
        <v>0.16</v>
      </c>
      <c r="AN19" s="39"/>
      <c r="AO19" s="38">
        <f t="shared" si="18"/>
        <v>0</v>
      </c>
      <c r="AP19" s="39">
        <v>0.08</v>
      </c>
      <c r="AQ19" s="38">
        <f t="shared" si="19"/>
        <v>1.32</v>
      </c>
      <c r="AR19" s="2"/>
      <c r="AS19" s="39"/>
      <c r="AT19" s="38">
        <f t="shared" si="20"/>
        <v>0</v>
      </c>
      <c r="AU19" s="2"/>
      <c r="AV19" s="39"/>
      <c r="AW19" s="40">
        <f t="shared" si="21"/>
        <v>0</v>
      </c>
      <c r="AX19" s="38">
        <f t="shared" si="56"/>
        <v>1.48</v>
      </c>
      <c r="AY19" s="38">
        <f t="shared" si="22"/>
        <v>15.92</v>
      </c>
      <c r="AZ19" s="41">
        <f t="shared" si="23"/>
        <v>3.2199999999999999E-2</v>
      </c>
      <c r="BA19" s="11">
        <v>16.45</v>
      </c>
      <c r="BB19" s="11"/>
      <c r="BC19" s="11">
        <v>39.99</v>
      </c>
      <c r="BD19" s="41">
        <f t="shared" si="57"/>
        <v>0.58860000000000001</v>
      </c>
      <c r="BE19" s="10"/>
      <c r="BF19" s="38">
        <f t="shared" si="24"/>
        <v>0</v>
      </c>
      <c r="BG19" s="38">
        <f t="shared" si="58"/>
        <v>0</v>
      </c>
    </row>
    <row r="20" spans="1:59" ht="30">
      <c r="A20" s="31">
        <v>1</v>
      </c>
      <c r="B20" s="2"/>
      <c r="C20" s="2"/>
      <c r="D20" s="2" t="s">
        <v>5</v>
      </c>
      <c r="E20" s="2"/>
      <c r="F20" s="2" t="s">
        <v>4</v>
      </c>
      <c r="G20" s="52" t="s">
        <v>63</v>
      </c>
      <c r="H20" s="2" t="s">
        <v>64</v>
      </c>
      <c r="I20" s="2" t="s">
        <v>65</v>
      </c>
      <c r="J20" s="1" t="s">
        <v>66</v>
      </c>
      <c r="K20" s="59" t="s">
        <v>67</v>
      </c>
      <c r="L20" s="2" t="s">
        <v>68</v>
      </c>
      <c r="M20" s="2" t="s">
        <v>78</v>
      </c>
      <c r="N20" s="53" t="s">
        <v>100</v>
      </c>
      <c r="O20" s="53"/>
      <c r="P20" s="54" t="s">
        <v>142</v>
      </c>
      <c r="Q20" s="55" t="s">
        <v>97</v>
      </c>
      <c r="R20" s="2" t="s">
        <v>56</v>
      </c>
      <c r="S20" s="32">
        <v>53.08</v>
      </c>
      <c r="T20" s="33">
        <v>7.8</v>
      </c>
      <c r="U20" s="34">
        <v>6.81</v>
      </c>
      <c r="V20" s="35">
        <v>6.81</v>
      </c>
      <c r="W20" s="11"/>
      <c r="X20" s="2" t="s">
        <v>3</v>
      </c>
      <c r="Y20" s="47">
        <v>45</v>
      </c>
      <c r="Z20" s="47">
        <v>40</v>
      </c>
      <c r="AA20" s="47">
        <v>38</v>
      </c>
      <c r="AB20" s="33">
        <v>2</v>
      </c>
      <c r="AC20" s="36">
        <v>2</v>
      </c>
      <c r="AD20" s="50">
        <f>IF(Y20="","",Y20*Z20*AA20/1000000)</f>
        <v>6.8000000000000005E-2</v>
      </c>
      <c r="AE20" s="37">
        <f>IF(AC20="","",65/AD20*AC20)</f>
        <v>1912</v>
      </c>
      <c r="AF20" s="2">
        <v>3200</v>
      </c>
      <c r="AG20" s="38">
        <f>IF(ISERROR(AF20/AE20),"",AF20/AE20)</f>
        <v>1.67</v>
      </c>
      <c r="AH20" s="2" t="s">
        <v>71</v>
      </c>
      <c r="AI20" s="39">
        <v>0.32800000000000001</v>
      </c>
      <c r="AJ20" s="38">
        <f>IF(ISERROR(V20*AI20),"",V20*AI20)</f>
        <v>2.23</v>
      </c>
      <c r="AK20" s="38">
        <f t="shared" si="16"/>
        <v>10.71</v>
      </c>
      <c r="AL20" s="39">
        <v>0.01</v>
      </c>
      <c r="AM20" s="38">
        <f t="shared" si="17"/>
        <v>0.12</v>
      </c>
      <c r="AN20" s="39"/>
      <c r="AO20" s="38">
        <f t="shared" si="18"/>
        <v>0</v>
      </c>
      <c r="AP20" s="39">
        <v>0.08</v>
      </c>
      <c r="AQ20" s="38">
        <f t="shared" si="19"/>
        <v>0.99</v>
      </c>
      <c r="AR20" s="2"/>
      <c r="AS20" s="39"/>
      <c r="AT20" s="38">
        <f t="shared" si="20"/>
        <v>0</v>
      </c>
      <c r="AU20" s="2"/>
      <c r="AV20" s="39"/>
      <c r="AW20" s="40">
        <f t="shared" si="21"/>
        <v>0</v>
      </c>
      <c r="AX20" s="38">
        <f>IF(ISERROR(AM20+AO20+AQ20+AT20+AW20),"",AM20+AO20+AQ20+AT20+AW20)</f>
        <v>1.1100000000000001</v>
      </c>
      <c r="AY20" s="38">
        <f t="shared" si="22"/>
        <v>11.82</v>
      </c>
      <c r="AZ20" s="41">
        <f t="shared" si="23"/>
        <v>4.6800000000000001E-2</v>
      </c>
      <c r="BA20" s="11">
        <v>12.4</v>
      </c>
      <c r="BB20" s="11"/>
      <c r="BC20" s="11">
        <v>29.99</v>
      </c>
      <c r="BD20" s="41">
        <f>IF(ISERROR((BC20-BA20)/BC20),"",(BC20-BA20)/BC20)</f>
        <v>0.58650000000000002</v>
      </c>
      <c r="BE20" s="10"/>
      <c r="BF20" s="38">
        <f t="shared" si="24"/>
        <v>0</v>
      </c>
      <c r="BG20" s="38">
        <f>IF(ISERROR(BA20*BE20),"",BA20*BE20)</f>
        <v>0</v>
      </c>
    </row>
    <row r="21" spans="1:59" ht="30">
      <c r="A21" s="31">
        <v>2</v>
      </c>
      <c r="B21" s="2"/>
      <c r="C21" s="2"/>
      <c r="D21" s="2" t="s">
        <v>5</v>
      </c>
      <c r="E21" s="2"/>
      <c r="F21" s="2" t="s">
        <v>4</v>
      </c>
      <c r="G21" s="52" t="s">
        <v>63</v>
      </c>
      <c r="H21" s="2" t="s">
        <v>64</v>
      </c>
      <c r="I21" s="2" t="s">
        <v>65</v>
      </c>
      <c r="J21" s="1" t="s">
        <v>66</v>
      </c>
      <c r="K21" s="59" t="s">
        <v>67</v>
      </c>
      <c r="L21" s="2" t="s">
        <v>69</v>
      </c>
      <c r="M21" s="2" t="s">
        <v>78</v>
      </c>
      <c r="N21" s="53" t="s">
        <v>101</v>
      </c>
      <c r="O21" s="53"/>
      <c r="P21" s="54" t="s">
        <v>143</v>
      </c>
      <c r="Q21" s="55" t="s">
        <v>98</v>
      </c>
      <c r="R21" s="2" t="s">
        <v>56</v>
      </c>
      <c r="S21" s="32">
        <v>65.05</v>
      </c>
      <c r="T21" s="33">
        <v>7.8</v>
      </c>
      <c r="U21" s="34">
        <v>8.34</v>
      </c>
      <c r="V21" s="35">
        <v>8.34</v>
      </c>
      <c r="W21" s="11"/>
      <c r="X21" s="2" t="s">
        <v>3</v>
      </c>
      <c r="Y21" s="47">
        <v>45</v>
      </c>
      <c r="Z21" s="47">
        <v>40</v>
      </c>
      <c r="AA21" s="47">
        <v>43</v>
      </c>
      <c r="AB21" s="33">
        <v>2</v>
      </c>
      <c r="AC21" s="10">
        <v>2</v>
      </c>
      <c r="AD21" s="50">
        <f t="shared" ref="AD21:AD22" si="60">IF(Y21="","",Y21*Z21*AA21/1000000)</f>
        <v>7.6999999999999999E-2</v>
      </c>
      <c r="AE21" s="37">
        <f t="shared" ref="AE21:AE22" si="61">IF(AC21="","",65/AD21*AC21)</f>
        <v>1688</v>
      </c>
      <c r="AF21" s="2">
        <v>3200</v>
      </c>
      <c r="AG21" s="38">
        <f t="shared" ref="AG21:AG22" si="62">IF(ISERROR(AF21/AE21),"",AF21/AE21)</f>
        <v>1.9</v>
      </c>
      <c r="AH21" s="2" t="s">
        <v>71</v>
      </c>
      <c r="AI21" s="39">
        <v>0.32800000000000001</v>
      </c>
      <c r="AJ21" s="38">
        <f>IF(ISERROR(V21*AI21),"",V21*AI21)</f>
        <v>2.74</v>
      </c>
      <c r="AK21" s="38">
        <f t="shared" si="16"/>
        <v>12.98</v>
      </c>
      <c r="AL21" s="39">
        <v>0.01</v>
      </c>
      <c r="AM21" s="38">
        <f t="shared" si="17"/>
        <v>0.15</v>
      </c>
      <c r="AN21" s="39"/>
      <c r="AO21" s="38">
        <f t="shared" si="18"/>
        <v>0</v>
      </c>
      <c r="AP21" s="39">
        <v>0.08</v>
      </c>
      <c r="AQ21" s="38">
        <f t="shared" si="19"/>
        <v>1.19</v>
      </c>
      <c r="AR21" s="2"/>
      <c r="AS21" s="39"/>
      <c r="AT21" s="38">
        <f t="shared" si="20"/>
        <v>0</v>
      </c>
      <c r="AU21" s="2"/>
      <c r="AV21" s="39"/>
      <c r="AW21" s="40">
        <f t="shared" si="21"/>
        <v>0</v>
      </c>
      <c r="AX21" s="38">
        <f t="shared" ref="AX21:AX22" si="63">IF(ISERROR(AM21+AO21+AQ21+AT21+AW21),"",AM21+AO21+AQ21+AT21+AW21)</f>
        <v>1.34</v>
      </c>
      <c r="AY21" s="38">
        <f t="shared" si="22"/>
        <v>14.32</v>
      </c>
      <c r="AZ21" s="41">
        <f t="shared" si="23"/>
        <v>3.8899999999999997E-2</v>
      </c>
      <c r="BA21" s="11">
        <v>14.9</v>
      </c>
      <c r="BB21" s="11"/>
      <c r="BC21" s="11">
        <v>34.99</v>
      </c>
      <c r="BD21" s="41">
        <f t="shared" ref="BD21:BD22" si="64">IF(ISERROR((BC21-BA21)/BC21),"",(BC21-BA21)/BC21)</f>
        <v>0.57420000000000004</v>
      </c>
      <c r="BE21" s="10"/>
      <c r="BF21" s="38">
        <f t="shared" si="24"/>
        <v>0</v>
      </c>
      <c r="BG21" s="38">
        <f t="shared" ref="BG21:BG22" si="65">IF(ISERROR(BA21*BE21),"",BA21*BE21)</f>
        <v>0</v>
      </c>
    </row>
    <row r="22" spans="1:59" ht="30">
      <c r="A22" s="31">
        <v>3</v>
      </c>
      <c r="B22" s="2"/>
      <c r="C22" s="2"/>
      <c r="D22" s="2" t="s">
        <v>5</v>
      </c>
      <c r="E22" s="2"/>
      <c r="F22" s="2" t="s">
        <v>4</v>
      </c>
      <c r="G22" s="52" t="s">
        <v>63</v>
      </c>
      <c r="H22" s="2" t="s">
        <v>64</v>
      </c>
      <c r="I22" s="2" t="s">
        <v>65</v>
      </c>
      <c r="J22" s="1" t="s">
        <v>66</v>
      </c>
      <c r="K22" s="59" t="s">
        <v>67</v>
      </c>
      <c r="L22" s="2" t="s">
        <v>70</v>
      </c>
      <c r="M22" s="2" t="s">
        <v>78</v>
      </c>
      <c r="N22" s="53" t="s">
        <v>102</v>
      </c>
      <c r="O22" s="53"/>
      <c r="P22" s="54" t="s">
        <v>144</v>
      </c>
      <c r="Q22" s="55" t="s">
        <v>99</v>
      </c>
      <c r="R22" s="2" t="s">
        <v>56</v>
      </c>
      <c r="S22" s="32">
        <v>72.41</v>
      </c>
      <c r="T22" s="33">
        <v>7.8</v>
      </c>
      <c r="U22" s="34">
        <v>9.2799999999999994</v>
      </c>
      <c r="V22" s="35">
        <v>9.2799999999999994</v>
      </c>
      <c r="W22" s="11"/>
      <c r="X22" s="2" t="s">
        <v>3</v>
      </c>
      <c r="Y22" s="47">
        <v>45</v>
      </c>
      <c r="Z22" s="47">
        <v>40</v>
      </c>
      <c r="AA22" s="47">
        <v>48</v>
      </c>
      <c r="AB22" s="33">
        <v>2</v>
      </c>
      <c r="AC22" s="10">
        <v>2</v>
      </c>
      <c r="AD22" s="50">
        <f t="shared" si="60"/>
        <v>8.5999999999999993E-2</v>
      </c>
      <c r="AE22" s="37">
        <f t="shared" si="61"/>
        <v>1512</v>
      </c>
      <c r="AF22" s="2">
        <v>3200</v>
      </c>
      <c r="AG22" s="38">
        <f t="shared" si="62"/>
        <v>2.12</v>
      </c>
      <c r="AH22" s="2" t="s">
        <v>71</v>
      </c>
      <c r="AI22" s="39">
        <v>0.32800000000000001</v>
      </c>
      <c r="AJ22" s="38">
        <f t="shared" ref="AJ22" si="66">IF(ISERROR(V22*AI22),"",V22*AI22)</f>
        <v>3.04</v>
      </c>
      <c r="AK22" s="38">
        <f t="shared" si="16"/>
        <v>14.44</v>
      </c>
      <c r="AL22" s="39">
        <v>0.01</v>
      </c>
      <c r="AM22" s="38">
        <f t="shared" si="17"/>
        <v>0.16</v>
      </c>
      <c r="AN22" s="39"/>
      <c r="AO22" s="38">
        <f t="shared" si="18"/>
        <v>0</v>
      </c>
      <c r="AP22" s="39">
        <v>0.08</v>
      </c>
      <c r="AQ22" s="38">
        <f t="shared" si="19"/>
        <v>1.32</v>
      </c>
      <c r="AR22" s="2"/>
      <c r="AS22" s="39"/>
      <c r="AT22" s="38">
        <f t="shared" si="20"/>
        <v>0</v>
      </c>
      <c r="AU22" s="2"/>
      <c r="AV22" s="39"/>
      <c r="AW22" s="40">
        <f t="shared" si="21"/>
        <v>0</v>
      </c>
      <c r="AX22" s="38">
        <f t="shared" si="63"/>
        <v>1.48</v>
      </c>
      <c r="AY22" s="38">
        <f t="shared" si="22"/>
        <v>15.92</v>
      </c>
      <c r="AZ22" s="41">
        <f t="shared" si="23"/>
        <v>3.2199999999999999E-2</v>
      </c>
      <c r="BA22" s="11">
        <v>16.45</v>
      </c>
      <c r="BB22" s="11"/>
      <c r="BC22" s="11">
        <v>39.99</v>
      </c>
      <c r="BD22" s="41">
        <f t="shared" si="64"/>
        <v>0.58860000000000001</v>
      </c>
      <c r="BE22" s="10"/>
      <c r="BF22" s="38">
        <f t="shared" si="24"/>
        <v>0</v>
      </c>
      <c r="BG22" s="38">
        <f t="shared" si="65"/>
        <v>0</v>
      </c>
    </row>
    <row r="23" spans="1:59" ht="30">
      <c r="A23" s="31">
        <v>1</v>
      </c>
      <c r="B23" s="2"/>
      <c r="C23" s="2"/>
      <c r="D23" s="2" t="s">
        <v>5</v>
      </c>
      <c r="E23" s="2"/>
      <c r="F23" s="2" t="s">
        <v>4</v>
      </c>
      <c r="G23" s="52" t="s">
        <v>63</v>
      </c>
      <c r="H23" s="2" t="s">
        <v>64</v>
      </c>
      <c r="I23" s="2" t="s">
        <v>65</v>
      </c>
      <c r="J23" s="1" t="s">
        <v>66</v>
      </c>
      <c r="K23" s="59" t="s">
        <v>67</v>
      </c>
      <c r="L23" s="2" t="s">
        <v>68</v>
      </c>
      <c r="M23" s="2" t="s">
        <v>72</v>
      </c>
      <c r="N23" s="53" t="s">
        <v>100</v>
      </c>
      <c r="O23" s="53"/>
      <c r="P23" s="54" t="s">
        <v>103</v>
      </c>
      <c r="Q23" s="55" t="s">
        <v>79</v>
      </c>
      <c r="R23" s="2" t="s">
        <v>56</v>
      </c>
      <c r="S23" s="32">
        <v>53.08</v>
      </c>
      <c r="T23" s="33">
        <v>7.8</v>
      </c>
      <c r="U23" s="34">
        <v>6.81</v>
      </c>
      <c r="V23" s="35">
        <v>6.81</v>
      </c>
      <c r="W23" s="11"/>
      <c r="X23" s="2" t="s">
        <v>3</v>
      </c>
      <c r="Y23" s="47">
        <v>45</v>
      </c>
      <c r="Z23" s="47">
        <v>40</v>
      </c>
      <c r="AA23" s="47">
        <v>38</v>
      </c>
      <c r="AB23" s="33">
        <v>2</v>
      </c>
      <c r="AC23" s="36">
        <v>2</v>
      </c>
      <c r="AD23" s="50">
        <f>IF(Y23="","",Y23*Z23*AA23/1000000)</f>
        <v>6.8000000000000005E-2</v>
      </c>
      <c r="AE23" s="37">
        <f>IF(AC23="","",65/AD23*AC23)</f>
        <v>1912</v>
      </c>
      <c r="AF23" s="2">
        <v>3200</v>
      </c>
      <c r="AG23" s="38">
        <f>IF(ISERROR(AF23/AE23),"",AF23/AE23)</f>
        <v>1.67</v>
      </c>
      <c r="AH23" s="2" t="s">
        <v>71</v>
      </c>
      <c r="AI23" s="39">
        <v>0.32800000000000001</v>
      </c>
      <c r="AJ23" s="38">
        <f>IF(ISERROR(V23*AI23),"",V23*AI23)</f>
        <v>2.23</v>
      </c>
      <c r="AK23" s="38">
        <f t="shared" si="16"/>
        <v>10.71</v>
      </c>
      <c r="AL23" s="39">
        <v>0.01</v>
      </c>
      <c r="AM23" s="38">
        <f t="shared" si="17"/>
        <v>0.12</v>
      </c>
      <c r="AN23" s="39"/>
      <c r="AO23" s="38">
        <f t="shared" si="18"/>
        <v>0</v>
      </c>
      <c r="AP23" s="39">
        <v>0.08</v>
      </c>
      <c r="AQ23" s="38">
        <f t="shared" si="19"/>
        <v>0.99</v>
      </c>
      <c r="AR23" s="2"/>
      <c r="AS23" s="39"/>
      <c r="AT23" s="38">
        <f t="shared" si="20"/>
        <v>0</v>
      </c>
      <c r="AU23" s="2"/>
      <c r="AV23" s="39"/>
      <c r="AW23" s="40">
        <f t="shared" si="21"/>
        <v>0</v>
      </c>
      <c r="AX23" s="38">
        <f>IF(ISERROR(AM23+AO23+AQ23+AT23+AW23),"",AM23+AO23+AQ23+AT23+AW23)</f>
        <v>1.1100000000000001</v>
      </c>
      <c r="AY23" s="38">
        <f t="shared" si="22"/>
        <v>11.82</v>
      </c>
      <c r="AZ23" s="41">
        <f t="shared" si="23"/>
        <v>4.6800000000000001E-2</v>
      </c>
      <c r="BA23" s="11">
        <v>12.4</v>
      </c>
      <c r="BB23" s="11"/>
      <c r="BC23" s="11">
        <v>29.99</v>
      </c>
      <c r="BD23" s="41">
        <f>IF(ISERROR((BC23-BA23)/BC23),"",(BC23-BA23)/BC23)</f>
        <v>0.58650000000000002</v>
      </c>
      <c r="BE23" s="10"/>
      <c r="BF23" s="38">
        <f t="shared" si="24"/>
        <v>0</v>
      </c>
      <c r="BG23" s="38">
        <f>IF(ISERROR(BA23*BE23),"",BA23*BE23)</f>
        <v>0</v>
      </c>
    </row>
    <row r="24" spans="1:59" ht="30">
      <c r="A24" s="31">
        <v>2</v>
      </c>
      <c r="B24" s="2"/>
      <c r="C24" s="2"/>
      <c r="D24" s="2" t="s">
        <v>5</v>
      </c>
      <c r="E24" s="2"/>
      <c r="F24" s="2" t="s">
        <v>4</v>
      </c>
      <c r="G24" s="52" t="s">
        <v>63</v>
      </c>
      <c r="H24" s="2" t="s">
        <v>64</v>
      </c>
      <c r="I24" s="2" t="s">
        <v>65</v>
      </c>
      <c r="J24" s="1" t="s">
        <v>66</v>
      </c>
      <c r="K24" s="59" t="s">
        <v>67</v>
      </c>
      <c r="L24" s="2" t="s">
        <v>69</v>
      </c>
      <c r="M24" s="2" t="s">
        <v>72</v>
      </c>
      <c r="N24" s="53" t="s">
        <v>101</v>
      </c>
      <c r="O24" s="53"/>
      <c r="P24" s="54" t="s">
        <v>104</v>
      </c>
      <c r="Q24" s="55" t="s">
        <v>80</v>
      </c>
      <c r="R24" s="2" t="s">
        <v>56</v>
      </c>
      <c r="S24" s="32">
        <v>65.05</v>
      </c>
      <c r="T24" s="33">
        <v>7.8</v>
      </c>
      <c r="U24" s="34">
        <v>8.34</v>
      </c>
      <c r="V24" s="35">
        <v>8.34</v>
      </c>
      <c r="W24" s="11"/>
      <c r="X24" s="2" t="s">
        <v>3</v>
      </c>
      <c r="Y24" s="47">
        <v>45</v>
      </c>
      <c r="Z24" s="47">
        <v>40</v>
      </c>
      <c r="AA24" s="47">
        <v>43</v>
      </c>
      <c r="AB24" s="33">
        <v>2</v>
      </c>
      <c r="AC24" s="10">
        <v>2</v>
      </c>
      <c r="AD24" s="50">
        <f t="shared" ref="AD24:AD25" si="67">IF(Y24="","",Y24*Z24*AA24/1000000)</f>
        <v>7.6999999999999999E-2</v>
      </c>
      <c r="AE24" s="37">
        <f t="shared" ref="AE24:AE25" si="68">IF(AC24="","",65/AD24*AC24)</f>
        <v>1688</v>
      </c>
      <c r="AF24" s="2">
        <v>3200</v>
      </c>
      <c r="AG24" s="38">
        <f t="shared" ref="AG24:AG25" si="69">IF(ISERROR(AF24/AE24),"",AF24/AE24)</f>
        <v>1.9</v>
      </c>
      <c r="AH24" s="2" t="s">
        <v>71</v>
      </c>
      <c r="AI24" s="39">
        <v>0.32800000000000001</v>
      </c>
      <c r="AJ24" s="38">
        <f>IF(ISERROR(V24*AI24),"",V24*AI24)</f>
        <v>2.74</v>
      </c>
      <c r="AK24" s="38">
        <f t="shared" si="16"/>
        <v>12.98</v>
      </c>
      <c r="AL24" s="39">
        <v>0.01</v>
      </c>
      <c r="AM24" s="38">
        <f t="shared" si="17"/>
        <v>0.15</v>
      </c>
      <c r="AN24" s="39"/>
      <c r="AO24" s="38">
        <f t="shared" si="18"/>
        <v>0</v>
      </c>
      <c r="AP24" s="39">
        <v>0.08</v>
      </c>
      <c r="AQ24" s="38">
        <f t="shared" si="19"/>
        <v>1.19</v>
      </c>
      <c r="AR24" s="2"/>
      <c r="AS24" s="39"/>
      <c r="AT24" s="38">
        <f t="shared" si="20"/>
        <v>0</v>
      </c>
      <c r="AU24" s="2"/>
      <c r="AV24" s="39"/>
      <c r="AW24" s="40">
        <f t="shared" si="21"/>
        <v>0</v>
      </c>
      <c r="AX24" s="38">
        <f t="shared" ref="AX24:AX25" si="70">IF(ISERROR(AM24+AO24+AQ24+AT24+AW24),"",AM24+AO24+AQ24+AT24+AW24)</f>
        <v>1.34</v>
      </c>
      <c r="AY24" s="38">
        <f t="shared" si="22"/>
        <v>14.32</v>
      </c>
      <c r="AZ24" s="41">
        <f t="shared" si="23"/>
        <v>3.8899999999999997E-2</v>
      </c>
      <c r="BA24" s="11">
        <v>14.9</v>
      </c>
      <c r="BB24" s="11"/>
      <c r="BC24" s="11">
        <v>34.99</v>
      </c>
      <c r="BD24" s="41">
        <f t="shared" ref="BD24:BD25" si="71">IF(ISERROR((BC24-BA24)/BC24),"",(BC24-BA24)/BC24)</f>
        <v>0.57420000000000004</v>
      </c>
      <c r="BE24" s="10"/>
      <c r="BF24" s="38">
        <f t="shared" si="24"/>
        <v>0</v>
      </c>
      <c r="BG24" s="38">
        <f t="shared" ref="BG24:BG25" si="72">IF(ISERROR(BA24*BE24),"",BA24*BE24)</f>
        <v>0</v>
      </c>
    </row>
    <row r="25" spans="1:59" ht="30">
      <c r="A25" s="31">
        <v>3</v>
      </c>
      <c r="B25" s="2"/>
      <c r="C25" s="2"/>
      <c r="D25" s="2" t="s">
        <v>5</v>
      </c>
      <c r="E25" s="2"/>
      <c r="F25" s="2" t="s">
        <v>4</v>
      </c>
      <c r="G25" s="52" t="s">
        <v>63</v>
      </c>
      <c r="H25" s="2" t="s">
        <v>64</v>
      </c>
      <c r="I25" s="2" t="s">
        <v>65</v>
      </c>
      <c r="J25" s="1" t="s">
        <v>66</v>
      </c>
      <c r="K25" s="59" t="s">
        <v>67</v>
      </c>
      <c r="L25" s="2" t="s">
        <v>70</v>
      </c>
      <c r="M25" s="2" t="s">
        <v>72</v>
      </c>
      <c r="N25" s="53" t="s">
        <v>102</v>
      </c>
      <c r="O25" s="53"/>
      <c r="P25" s="54" t="s">
        <v>105</v>
      </c>
      <c r="Q25" s="55" t="s">
        <v>81</v>
      </c>
      <c r="R25" s="2" t="s">
        <v>56</v>
      </c>
      <c r="S25" s="32">
        <v>72.41</v>
      </c>
      <c r="T25" s="33">
        <v>7.8</v>
      </c>
      <c r="U25" s="34">
        <v>9.2799999999999994</v>
      </c>
      <c r="V25" s="35">
        <v>9.2799999999999994</v>
      </c>
      <c r="W25" s="11"/>
      <c r="X25" s="2" t="s">
        <v>3</v>
      </c>
      <c r="Y25" s="47">
        <v>45</v>
      </c>
      <c r="Z25" s="47">
        <v>40</v>
      </c>
      <c r="AA25" s="47">
        <v>48</v>
      </c>
      <c r="AB25" s="33">
        <v>2</v>
      </c>
      <c r="AC25" s="10">
        <v>2</v>
      </c>
      <c r="AD25" s="50">
        <f t="shared" si="67"/>
        <v>8.5999999999999993E-2</v>
      </c>
      <c r="AE25" s="37">
        <f t="shared" si="68"/>
        <v>1512</v>
      </c>
      <c r="AF25" s="2">
        <v>3200</v>
      </c>
      <c r="AG25" s="38">
        <f t="shared" si="69"/>
        <v>2.12</v>
      </c>
      <c r="AH25" s="2" t="s">
        <v>71</v>
      </c>
      <c r="AI25" s="39">
        <v>0.32800000000000001</v>
      </c>
      <c r="AJ25" s="38">
        <f t="shared" ref="AJ25" si="73">IF(ISERROR(V25*AI25),"",V25*AI25)</f>
        <v>3.04</v>
      </c>
      <c r="AK25" s="38">
        <f t="shared" si="16"/>
        <v>14.44</v>
      </c>
      <c r="AL25" s="39">
        <v>0.01</v>
      </c>
      <c r="AM25" s="38">
        <f t="shared" si="17"/>
        <v>0.16</v>
      </c>
      <c r="AN25" s="39"/>
      <c r="AO25" s="38">
        <f t="shared" si="18"/>
        <v>0</v>
      </c>
      <c r="AP25" s="39">
        <v>0.08</v>
      </c>
      <c r="AQ25" s="38">
        <f t="shared" si="19"/>
        <v>1.32</v>
      </c>
      <c r="AR25" s="2"/>
      <c r="AS25" s="39"/>
      <c r="AT25" s="38">
        <f t="shared" si="20"/>
        <v>0</v>
      </c>
      <c r="AU25" s="2"/>
      <c r="AV25" s="39"/>
      <c r="AW25" s="40">
        <f t="shared" si="21"/>
        <v>0</v>
      </c>
      <c r="AX25" s="38">
        <f t="shared" si="70"/>
        <v>1.48</v>
      </c>
      <c r="AY25" s="38">
        <f t="shared" si="22"/>
        <v>15.92</v>
      </c>
      <c r="AZ25" s="41">
        <f t="shared" si="23"/>
        <v>3.2199999999999999E-2</v>
      </c>
      <c r="BA25" s="11">
        <v>16.45</v>
      </c>
      <c r="BB25" s="11"/>
      <c r="BC25" s="11">
        <v>39.99</v>
      </c>
      <c r="BD25" s="41">
        <f t="shared" si="71"/>
        <v>0.58860000000000001</v>
      </c>
      <c r="BE25" s="10"/>
      <c r="BF25" s="38">
        <f t="shared" si="24"/>
        <v>0</v>
      </c>
      <c r="BG25" s="38">
        <f t="shared" si="72"/>
        <v>0</v>
      </c>
    </row>
    <row r="26" spans="1:59" ht="30">
      <c r="A26" s="31">
        <v>1</v>
      </c>
      <c r="B26" s="2"/>
      <c r="C26" s="2"/>
      <c r="D26" s="2" t="s">
        <v>5</v>
      </c>
      <c r="E26" s="2"/>
      <c r="F26" s="2" t="s">
        <v>4</v>
      </c>
      <c r="G26" s="52" t="s">
        <v>63</v>
      </c>
      <c r="H26" s="2" t="s">
        <v>64</v>
      </c>
      <c r="I26" s="2" t="s">
        <v>65</v>
      </c>
      <c r="J26" s="1" t="s">
        <v>66</v>
      </c>
      <c r="K26" s="59" t="s">
        <v>67</v>
      </c>
      <c r="L26" s="2" t="s">
        <v>68</v>
      </c>
      <c r="M26" s="2" t="s">
        <v>73</v>
      </c>
      <c r="N26" s="53" t="s">
        <v>100</v>
      </c>
      <c r="O26" s="53"/>
      <c r="P26" s="54" t="s">
        <v>109</v>
      </c>
      <c r="Q26" s="55" t="s">
        <v>82</v>
      </c>
      <c r="R26" s="2" t="s">
        <v>56</v>
      </c>
      <c r="S26" s="32">
        <v>53.08</v>
      </c>
      <c r="T26" s="33">
        <v>7.8</v>
      </c>
      <c r="U26" s="34">
        <v>6.81</v>
      </c>
      <c r="V26" s="35">
        <v>6.81</v>
      </c>
      <c r="W26" s="11"/>
      <c r="X26" s="2" t="s">
        <v>3</v>
      </c>
      <c r="Y26" s="47">
        <v>45</v>
      </c>
      <c r="Z26" s="47">
        <v>40</v>
      </c>
      <c r="AA26" s="47">
        <v>38</v>
      </c>
      <c r="AB26" s="33">
        <v>2</v>
      </c>
      <c r="AC26" s="36">
        <v>2</v>
      </c>
      <c r="AD26" s="50">
        <f>IF(Y26="","",Y26*Z26*AA26/1000000)</f>
        <v>6.8000000000000005E-2</v>
      </c>
      <c r="AE26" s="37">
        <f>IF(AC26="","",65/AD26*AC26)</f>
        <v>1912</v>
      </c>
      <c r="AF26" s="2">
        <v>3200</v>
      </c>
      <c r="AG26" s="38">
        <f>IF(ISERROR(AF26/AE26),"",AF26/AE26)</f>
        <v>1.67</v>
      </c>
      <c r="AH26" s="2" t="s">
        <v>71</v>
      </c>
      <c r="AI26" s="39">
        <v>0.32800000000000001</v>
      </c>
      <c r="AJ26" s="38">
        <f>IF(ISERROR(V26*AI26),"",V26*AI26)</f>
        <v>2.23</v>
      </c>
      <c r="AK26" s="38">
        <f t="shared" ref="AK26:AK43" si="74">IF(ISERROR(V26+AG26+AJ26),"",V26+AG26+AJ26)</f>
        <v>10.71</v>
      </c>
      <c r="AL26" s="39">
        <v>0.01</v>
      </c>
      <c r="AM26" s="38">
        <f t="shared" ref="AM26:AM43" si="75">IF(ISERROR(BA26*AL26),"",BA26*AL26)</f>
        <v>0.12</v>
      </c>
      <c r="AN26" s="39"/>
      <c r="AO26" s="38">
        <f t="shared" ref="AO26:AO43" si="76">IF(ISERROR(BA26*AN26),"",BA26*AN26)</f>
        <v>0</v>
      </c>
      <c r="AP26" s="39">
        <v>0.08</v>
      </c>
      <c r="AQ26" s="38">
        <f t="shared" ref="AQ26:AQ43" si="77">IF(ISERROR(BA26*AP26),"",BA26*AP26)</f>
        <v>0.99</v>
      </c>
      <c r="AR26" s="2"/>
      <c r="AS26" s="39"/>
      <c r="AT26" s="38">
        <f t="shared" ref="AT26:AT43" si="78">IF(ISERROR(BA26*AS26),"",BA26*AS26)</f>
        <v>0</v>
      </c>
      <c r="AU26" s="2"/>
      <c r="AV26" s="39"/>
      <c r="AW26" s="40">
        <f t="shared" ref="AW26:AW43" si="79">IF(ISERROR(BA26*AV26),"",BA26*AV26)</f>
        <v>0</v>
      </c>
      <c r="AX26" s="38">
        <f>IF(ISERROR(AM26+AO26+AQ26+AT26+AW26),"",AM26+AO26+AQ26+AT26+AW26)</f>
        <v>1.1100000000000001</v>
      </c>
      <c r="AY26" s="38">
        <f t="shared" ref="AY26:AY43" si="80">IF(ISERROR(AK26+AX26),"",AK26+AX26)</f>
        <v>11.82</v>
      </c>
      <c r="AZ26" s="41">
        <f t="shared" ref="AZ26:AZ43" si="81">IF(ISERROR((BA26-AY26)/BA26),"",(BA26-AY26)/BA26)</f>
        <v>4.6800000000000001E-2</v>
      </c>
      <c r="BA26" s="11">
        <v>12.4</v>
      </c>
      <c r="BB26" s="11"/>
      <c r="BC26" s="11">
        <v>29.99</v>
      </c>
      <c r="BD26" s="41">
        <f>IF(ISERROR((BC26-BA26)/BC26),"",(BC26-BA26)/BC26)</f>
        <v>0.58650000000000002</v>
      </c>
      <c r="BE26" s="10"/>
      <c r="BF26" s="38">
        <f t="shared" ref="BF26:BF43" si="82">IF(ISERROR(AZ26*BE26),"",AY26*BE26)</f>
        <v>0</v>
      </c>
      <c r="BG26" s="38">
        <f>IF(ISERROR(BA26*BE26),"",BA26*BE26)</f>
        <v>0</v>
      </c>
    </row>
    <row r="27" spans="1:59" ht="30">
      <c r="A27" s="31">
        <v>2</v>
      </c>
      <c r="B27" s="2"/>
      <c r="C27" s="2"/>
      <c r="D27" s="2" t="s">
        <v>5</v>
      </c>
      <c r="E27" s="2"/>
      <c r="F27" s="2" t="s">
        <v>4</v>
      </c>
      <c r="G27" s="52" t="s">
        <v>63</v>
      </c>
      <c r="H27" s="2" t="s">
        <v>64</v>
      </c>
      <c r="I27" s="2" t="s">
        <v>65</v>
      </c>
      <c r="J27" s="1" t="s">
        <v>66</v>
      </c>
      <c r="K27" s="59" t="s">
        <v>67</v>
      </c>
      <c r="L27" s="2" t="s">
        <v>69</v>
      </c>
      <c r="M27" s="2" t="s">
        <v>73</v>
      </c>
      <c r="N27" s="53" t="s">
        <v>101</v>
      </c>
      <c r="O27" s="53"/>
      <c r="P27" s="54" t="s">
        <v>110</v>
      </c>
      <c r="Q27" s="55" t="s">
        <v>83</v>
      </c>
      <c r="R27" s="2" t="s">
        <v>56</v>
      </c>
      <c r="S27" s="32">
        <v>65.05</v>
      </c>
      <c r="T27" s="33">
        <v>7.8</v>
      </c>
      <c r="U27" s="34">
        <v>8.34</v>
      </c>
      <c r="V27" s="35">
        <v>8.34</v>
      </c>
      <c r="W27" s="11"/>
      <c r="X27" s="2" t="s">
        <v>3</v>
      </c>
      <c r="Y27" s="47">
        <v>45</v>
      </c>
      <c r="Z27" s="47">
        <v>40</v>
      </c>
      <c r="AA27" s="47">
        <v>43</v>
      </c>
      <c r="AB27" s="33">
        <v>2</v>
      </c>
      <c r="AC27" s="10">
        <v>2</v>
      </c>
      <c r="AD27" s="50">
        <f t="shared" ref="AD27:AD28" si="83">IF(Y27="","",Y27*Z27*AA27/1000000)</f>
        <v>7.6999999999999999E-2</v>
      </c>
      <c r="AE27" s="37">
        <f t="shared" ref="AE27:AE28" si="84">IF(AC27="","",65/AD27*AC27)</f>
        <v>1688</v>
      </c>
      <c r="AF27" s="2">
        <v>3200</v>
      </c>
      <c r="AG27" s="38">
        <f t="shared" ref="AG27:AG28" si="85">IF(ISERROR(AF27/AE27),"",AF27/AE27)</f>
        <v>1.9</v>
      </c>
      <c r="AH27" s="2" t="s">
        <v>71</v>
      </c>
      <c r="AI27" s="39">
        <v>0.32800000000000001</v>
      </c>
      <c r="AJ27" s="38">
        <f>IF(ISERROR(V27*AI27),"",V27*AI27)</f>
        <v>2.74</v>
      </c>
      <c r="AK27" s="38">
        <f t="shared" si="74"/>
        <v>12.98</v>
      </c>
      <c r="AL27" s="39">
        <v>0.01</v>
      </c>
      <c r="AM27" s="38">
        <f t="shared" si="75"/>
        <v>0.15</v>
      </c>
      <c r="AN27" s="39"/>
      <c r="AO27" s="38">
        <f t="shared" si="76"/>
        <v>0</v>
      </c>
      <c r="AP27" s="39">
        <v>0.08</v>
      </c>
      <c r="AQ27" s="38">
        <f t="shared" si="77"/>
        <v>1.19</v>
      </c>
      <c r="AR27" s="2"/>
      <c r="AS27" s="39"/>
      <c r="AT27" s="38">
        <f t="shared" si="78"/>
        <v>0</v>
      </c>
      <c r="AU27" s="2"/>
      <c r="AV27" s="39"/>
      <c r="AW27" s="40">
        <f t="shared" si="79"/>
        <v>0</v>
      </c>
      <c r="AX27" s="38">
        <f t="shared" ref="AX27:AX28" si="86">IF(ISERROR(AM27+AO27+AQ27+AT27+AW27),"",AM27+AO27+AQ27+AT27+AW27)</f>
        <v>1.34</v>
      </c>
      <c r="AY27" s="38">
        <f t="shared" si="80"/>
        <v>14.32</v>
      </c>
      <c r="AZ27" s="41">
        <f t="shared" si="81"/>
        <v>3.8899999999999997E-2</v>
      </c>
      <c r="BA27" s="11">
        <v>14.9</v>
      </c>
      <c r="BB27" s="11"/>
      <c r="BC27" s="11">
        <v>34.99</v>
      </c>
      <c r="BD27" s="41">
        <f t="shared" ref="BD27:BD28" si="87">IF(ISERROR((BC27-BA27)/BC27),"",(BC27-BA27)/BC27)</f>
        <v>0.57420000000000004</v>
      </c>
      <c r="BE27" s="10"/>
      <c r="BF27" s="38">
        <f t="shared" si="82"/>
        <v>0</v>
      </c>
      <c r="BG27" s="38">
        <f t="shared" ref="BG27:BG28" si="88">IF(ISERROR(BA27*BE27),"",BA27*BE27)</f>
        <v>0</v>
      </c>
    </row>
    <row r="28" spans="1:59" ht="30">
      <c r="A28" s="31">
        <v>3</v>
      </c>
      <c r="B28" s="2"/>
      <c r="C28" s="2"/>
      <c r="D28" s="2" t="s">
        <v>5</v>
      </c>
      <c r="E28" s="2"/>
      <c r="F28" s="2" t="s">
        <v>4</v>
      </c>
      <c r="G28" s="52" t="s">
        <v>63</v>
      </c>
      <c r="H28" s="2" t="s">
        <v>64</v>
      </c>
      <c r="I28" s="2" t="s">
        <v>65</v>
      </c>
      <c r="J28" s="1" t="s">
        <v>66</v>
      </c>
      <c r="K28" s="59" t="s">
        <v>67</v>
      </c>
      <c r="L28" s="2" t="s">
        <v>70</v>
      </c>
      <c r="M28" s="2" t="s">
        <v>73</v>
      </c>
      <c r="N28" s="53" t="s">
        <v>102</v>
      </c>
      <c r="O28" s="53"/>
      <c r="P28" s="54" t="s">
        <v>111</v>
      </c>
      <c r="Q28" s="55" t="s">
        <v>84</v>
      </c>
      <c r="R28" s="2" t="s">
        <v>56</v>
      </c>
      <c r="S28" s="32">
        <v>72.41</v>
      </c>
      <c r="T28" s="33">
        <v>7.8</v>
      </c>
      <c r="U28" s="34">
        <v>9.2799999999999994</v>
      </c>
      <c r="V28" s="35">
        <v>9.2799999999999994</v>
      </c>
      <c r="W28" s="11"/>
      <c r="X28" s="2" t="s">
        <v>3</v>
      </c>
      <c r="Y28" s="47">
        <v>45</v>
      </c>
      <c r="Z28" s="47">
        <v>40</v>
      </c>
      <c r="AA28" s="47">
        <v>48</v>
      </c>
      <c r="AB28" s="33">
        <v>2</v>
      </c>
      <c r="AC28" s="10">
        <v>2</v>
      </c>
      <c r="AD28" s="50">
        <f t="shared" si="83"/>
        <v>8.5999999999999993E-2</v>
      </c>
      <c r="AE28" s="37">
        <f t="shared" si="84"/>
        <v>1512</v>
      </c>
      <c r="AF28" s="2">
        <v>3200</v>
      </c>
      <c r="AG28" s="38">
        <f t="shared" si="85"/>
        <v>2.12</v>
      </c>
      <c r="AH28" s="2" t="s">
        <v>71</v>
      </c>
      <c r="AI28" s="39">
        <v>0.32800000000000001</v>
      </c>
      <c r="AJ28" s="38">
        <f t="shared" ref="AJ28" si="89">IF(ISERROR(V28*AI28),"",V28*AI28)</f>
        <v>3.04</v>
      </c>
      <c r="AK28" s="38">
        <f t="shared" si="74"/>
        <v>14.44</v>
      </c>
      <c r="AL28" s="39">
        <v>0.01</v>
      </c>
      <c r="AM28" s="38">
        <f t="shared" si="75"/>
        <v>0.16</v>
      </c>
      <c r="AN28" s="39"/>
      <c r="AO28" s="38">
        <f t="shared" si="76"/>
        <v>0</v>
      </c>
      <c r="AP28" s="39">
        <v>0.08</v>
      </c>
      <c r="AQ28" s="38">
        <f t="shared" si="77"/>
        <v>1.32</v>
      </c>
      <c r="AR28" s="2"/>
      <c r="AS28" s="39"/>
      <c r="AT28" s="38">
        <f t="shared" si="78"/>
        <v>0</v>
      </c>
      <c r="AU28" s="2"/>
      <c r="AV28" s="39"/>
      <c r="AW28" s="40">
        <f t="shared" si="79"/>
        <v>0</v>
      </c>
      <c r="AX28" s="38">
        <f t="shared" si="86"/>
        <v>1.48</v>
      </c>
      <c r="AY28" s="38">
        <f t="shared" si="80"/>
        <v>15.92</v>
      </c>
      <c r="AZ28" s="41">
        <f t="shared" si="81"/>
        <v>3.2199999999999999E-2</v>
      </c>
      <c r="BA28" s="11">
        <v>16.45</v>
      </c>
      <c r="BB28" s="11"/>
      <c r="BC28" s="11">
        <v>39.99</v>
      </c>
      <c r="BD28" s="41">
        <f t="shared" si="87"/>
        <v>0.58860000000000001</v>
      </c>
      <c r="BE28" s="10"/>
      <c r="BF28" s="38">
        <f t="shared" si="82"/>
        <v>0</v>
      </c>
      <c r="BG28" s="38">
        <f t="shared" si="88"/>
        <v>0</v>
      </c>
    </row>
    <row r="29" spans="1:59" ht="30">
      <c r="A29" s="31">
        <v>1</v>
      </c>
      <c r="B29" s="2"/>
      <c r="C29" s="2"/>
      <c r="D29" s="2" t="s">
        <v>5</v>
      </c>
      <c r="E29" s="2"/>
      <c r="F29" s="2" t="s">
        <v>4</v>
      </c>
      <c r="G29" s="52" t="s">
        <v>63</v>
      </c>
      <c r="H29" s="2" t="s">
        <v>64</v>
      </c>
      <c r="I29" s="2" t="s">
        <v>65</v>
      </c>
      <c r="J29" s="1" t="s">
        <v>66</v>
      </c>
      <c r="K29" s="59" t="s">
        <v>67</v>
      </c>
      <c r="L29" s="2" t="s">
        <v>68</v>
      </c>
      <c r="M29" s="2" t="s">
        <v>74</v>
      </c>
      <c r="N29" s="53" t="s">
        <v>100</v>
      </c>
      <c r="O29" s="53"/>
      <c r="P29" s="54" t="s">
        <v>115</v>
      </c>
      <c r="Q29" s="55" t="s">
        <v>85</v>
      </c>
      <c r="R29" s="2" t="s">
        <v>56</v>
      </c>
      <c r="S29" s="32">
        <v>53.08</v>
      </c>
      <c r="T29" s="33">
        <v>7.8</v>
      </c>
      <c r="U29" s="34">
        <v>6.81</v>
      </c>
      <c r="V29" s="35">
        <v>6.81</v>
      </c>
      <c r="W29" s="11"/>
      <c r="X29" s="2" t="s">
        <v>3</v>
      </c>
      <c r="Y29" s="47">
        <v>45</v>
      </c>
      <c r="Z29" s="47">
        <v>40</v>
      </c>
      <c r="AA29" s="47">
        <v>38</v>
      </c>
      <c r="AB29" s="33">
        <v>2</v>
      </c>
      <c r="AC29" s="36">
        <v>2</v>
      </c>
      <c r="AD29" s="50">
        <f>IF(Y29="","",Y29*Z29*AA29/1000000)</f>
        <v>6.8000000000000005E-2</v>
      </c>
      <c r="AE29" s="37">
        <f>IF(AC29="","",65/AD29*AC29)</f>
        <v>1912</v>
      </c>
      <c r="AF29" s="2">
        <v>3200</v>
      </c>
      <c r="AG29" s="38">
        <f>IF(ISERROR(AF29/AE29),"",AF29/AE29)</f>
        <v>1.67</v>
      </c>
      <c r="AH29" s="2" t="s">
        <v>71</v>
      </c>
      <c r="AI29" s="39">
        <v>0.32800000000000001</v>
      </c>
      <c r="AJ29" s="38">
        <f>IF(ISERROR(V29*AI29),"",V29*AI29)</f>
        <v>2.23</v>
      </c>
      <c r="AK29" s="38">
        <f t="shared" si="74"/>
        <v>10.71</v>
      </c>
      <c r="AL29" s="39">
        <v>0.01</v>
      </c>
      <c r="AM29" s="38">
        <f t="shared" si="75"/>
        <v>0.12</v>
      </c>
      <c r="AN29" s="39"/>
      <c r="AO29" s="38">
        <f t="shared" si="76"/>
        <v>0</v>
      </c>
      <c r="AP29" s="39">
        <v>0.08</v>
      </c>
      <c r="AQ29" s="38">
        <f t="shared" si="77"/>
        <v>0.99</v>
      </c>
      <c r="AR29" s="2"/>
      <c r="AS29" s="39"/>
      <c r="AT29" s="38">
        <f t="shared" si="78"/>
        <v>0</v>
      </c>
      <c r="AU29" s="2"/>
      <c r="AV29" s="39"/>
      <c r="AW29" s="40">
        <f t="shared" si="79"/>
        <v>0</v>
      </c>
      <c r="AX29" s="38">
        <f>IF(ISERROR(AM29+AO29+AQ29+AT29+AW29),"",AM29+AO29+AQ29+AT29+AW29)</f>
        <v>1.1100000000000001</v>
      </c>
      <c r="AY29" s="38">
        <f t="shared" si="80"/>
        <v>11.82</v>
      </c>
      <c r="AZ29" s="41">
        <f t="shared" si="81"/>
        <v>4.6800000000000001E-2</v>
      </c>
      <c r="BA29" s="11">
        <v>12.4</v>
      </c>
      <c r="BB29" s="11"/>
      <c r="BC29" s="11">
        <v>29.99</v>
      </c>
      <c r="BD29" s="41">
        <f>IF(ISERROR((BC29-BA29)/BC29),"",(BC29-BA29)/BC29)</f>
        <v>0.58650000000000002</v>
      </c>
      <c r="BE29" s="10"/>
      <c r="BF29" s="38">
        <f t="shared" si="82"/>
        <v>0</v>
      </c>
      <c r="BG29" s="38">
        <f>IF(ISERROR(BA29*BE29),"",BA29*BE29)</f>
        <v>0</v>
      </c>
    </row>
    <row r="30" spans="1:59" ht="30">
      <c r="A30" s="31">
        <v>2</v>
      </c>
      <c r="B30" s="2"/>
      <c r="C30" s="2"/>
      <c r="D30" s="2" t="s">
        <v>5</v>
      </c>
      <c r="E30" s="2"/>
      <c r="F30" s="2" t="s">
        <v>4</v>
      </c>
      <c r="G30" s="52" t="s">
        <v>63</v>
      </c>
      <c r="H30" s="2" t="s">
        <v>64</v>
      </c>
      <c r="I30" s="2" t="s">
        <v>65</v>
      </c>
      <c r="J30" s="1" t="s">
        <v>66</v>
      </c>
      <c r="K30" s="59" t="s">
        <v>67</v>
      </c>
      <c r="L30" s="2" t="s">
        <v>69</v>
      </c>
      <c r="M30" s="2" t="s">
        <v>74</v>
      </c>
      <c r="N30" s="53" t="s">
        <v>101</v>
      </c>
      <c r="O30" s="53"/>
      <c r="P30" s="54" t="s">
        <v>117</v>
      </c>
      <c r="Q30" s="55" t="s">
        <v>86</v>
      </c>
      <c r="R30" s="2" t="s">
        <v>56</v>
      </c>
      <c r="S30" s="32">
        <v>65.05</v>
      </c>
      <c r="T30" s="33">
        <v>7.8</v>
      </c>
      <c r="U30" s="34">
        <v>8.34</v>
      </c>
      <c r="V30" s="35">
        <v>8.34</v>
      </c>
      <c r="W30" s="11"/>
      <c r="X30" s="2" t="s">
        <v>3</v>
      </c>
      <c r="Y30" s="47">
        <v>45</v>
      </c>
      <c r="Z30" s="47">
        <v>40</v>
      </c>
      <c r="AA30" s="47">
        <v>43</v>
      </c>
      <c r="AB30" s="33">
        <v>2</v>
      </c>
      <c r="AC30" s="10">
        <v>2</v>
      </c>
      <c r="AD30" s="50">
        <f t="shared" ref="AD30:AD31" si="90">IF(Y30="","",Y30*Z30*AA30/1000000)</f>
        <v>7.6999999999999999E-2</v>
      </c>
      <c r="AE30" s="37">
        <f t="shared" ref="AE30:AE31" si="91">IF(AC30="","",65/AD30*AC30)</f>
        <v>1688</v>
      </c>
      <c r="AF30" s="2">
        <v>3200</v>
      </c>
      <c r="AG30" s="38">
        <f t="shared" ref="AG30:AG31" si="92">IF(ISERROR(AF30/AE30),"",AF30/AE30)</f>
        <v>1.9</v>
      </c>
      <c r="AH30" s="2" t="s">
        <v>71</v>
      </c>
      <c r="AI30" s="39">
        <v>0.32800000000000001</v>
      </c>
      <c r="AJ30" s="38">
        <f>IF(ISERROR(V30*AI30),"",V30*AI30)</f>
        <v>2.74</v>
      </c>
      <c r="AK30" s="38">
        <f t="shared" si="74"/>
        <v>12.98</v>
      </c>
      <c r="AL30" s="39">
        <v>0.01</v>
      </c>
      <c r="AM30" s="38">
        <f t="shared" si="75"/>
        <v>0.15</v>
      </c>
      <c r="AN30" s="39"/>
      <c r="AO30" s="38">
        <f t="shared" si="76"/>
        <v>0</v>
      </c>
      <c r="AP30" s="39">
        <v>0.08</v>
      </c>
      <c r="AQ30" s="38">
        <f t="shared" si="77"/>
        <v>1.19</v>
      </c>
      <c r="AR30" s="2"/>
      <c r="AS30" s="39"/>
      <c r="AT30" s="38">
        <f t="shared" si="78"/>
        <v>0</v>
      </c>
      <c r="AU30" s="2"/>
      <c r="AV30" s="39"/>
      <c r="AW30" s="40">
        <f t="shared" si="79"/>
        <v>0</v>
      </c>
      <c r="AX30" s="38">
        <f t="shared" ref="AX30:AX31" si="93">IF(ISERROR(AM30+AO30+AQ30+AT30+AW30),"",AM30+AO30+AQ30+AT30+AW30)</f>
        <v>1.34</v>
      </c>
      <c r="AY30" s="38">
        <f t="shared" si="80"/>
        <v>14.32</v>
      </c>
      <c r="AZ30" s="41">
        <f t="shared" si="81"/>
        <v>3.8899999999999997E-2</v>
      </c>
      <c r="BA30" s="11">
        <v>14.9</v>
      </c>
      <c r="BB30" s="11"/>
      <c r="BC30" s="11">
        <v>34.99</v>
      </c>
      <c r="BD30" s="41">
        <f t="shared" ref="BD30:BD31" si="94">IF(ISERROR((BC30-BA30)/BC30),"",(BC30-BA30)/BC30)</f>
        <v>0.57420000000000004</v>
      </c>
      <c r="BE30" s="10"/>
      <c r="BF30" s="38">
        <f t="shared" si="82"/>
        <v>0</v>
      </c>
      <c r="BG30" s="38">
        <f t="shared" ref="BG30:BG31" si="95">IF(ISERROR(BA30*BE30),"",BA30*BE30)</f>
        <v>0</v>
      </c>
    </row>
    <row r="31" spans="1:59" ht="30">
      <c r="A31" s="31">
        <v>3</v>
      </c>
      <c r="B31" s="2"/>
      <c r="C31" s="2"/>
      <c r="D31" s="2" t="s">
        <v>5</v>
      </c>
      <c r="E31" s="2"/>
      <c r="F31" s="2" t="s">
        <v>4</v>
      </c>
      <c r="G31" s="52" t="s">
        <v>63</v>
      </c>
      <c r="H31" s="2" t="s">
        <v>64</v>
      </c>
      <c r="I31" s="2" t="s">
        <v>65</v>
      </c>
      <c r="J31" s="1" t="s">
        <v>66</v>
      </c>
      <c r="K31" s="59" t="s">
        <v>67</v>
      </c>
      <c r="L31" s="2" t="s">
        <v>70</v>
      </c>
      <c r="M31" s="2" t="s">
        <v>74</v>
      </c>
      <c r="N31" s="53" t="s">
        <v>102</v>
      </c>
      <c r="O31" s="53"/>
      <c r="P31" s="54" t="s">
        <v>119</v>
      </c>
      <c r="Q31" s="55" t="s">
        <v>87</v>
      </c>
      <c r="R31" s="2" t="s">
        <v>56</v>
      </c>
      <c r="S31" s="32">
        <v>72.41</v>
      </c>
      <c r="T31" s="33">
        <v>7.8</v>
      </c>
      <c r="U31" s="34">
        <v>9.2799999999999994</v>
      </c>
      <c r="V31" s="35">
        <v>9.2799999999999994</v>
      </c>
      <c r="W31" s="11"/>
      <c r="X31" s="2" t="s">
        <v>3</v>
      </c>
      <c r="Y31" s="47">
        <v>45</v>
      </c>
      <c r="Z31" s="47">
        <v>40</v>
      </c>
      <c r="AA31" s="47">
        <v>48</v>
      </c>
      <c r="AB31" s="33">
        <v>2</v>
      </c>
      <c r="AC31" s="10">
        <v>2</v>
      </c>
      <c r="AD31" s="50">
        <f t="shared" si="90"/>
        <v>8.5999999999999993E-2</v>
      </c>
      <c r="AE31" s="37">
        <f t="shared" si="91"/>
        <v>1512</v>
      </c>
      <c r="AF31" s="2">
        <v>3200</v>
      </c>
      <c r="AG31" s="38">
        <f t="shared" si="92"/>
        <v>2.12</v>
      </c>
      <c r="AH31" s="2" t="s">
        <v>71</v>
      </c>
      <c r="AI31" s="39">
        <v>0.32800000000000001</v>
      </c>
      <c r="AJ31" s="38">
        <f t="shared" ref="AJ31" si="96">IF(ISERROR(V31*AI31),"",V31*AI31)</f>
        <v>3.04</v>
      </c>
      <c r="AK31" s="38">
        <f t="shared" si="74"/>
        <v>14.44</v>
      </c>
      <c r="AL31" s="39">
        <v>0.01</v>
      </c>
      <c r="AM31" s="38">
        <f t="shared" si="75"/>
        <v>0.16</v>
      </c>
      <c r="AN31" s="39"/>
      <c r="AO31" s="38">
        <f t="shared" si="76"/>
        <v>0</v>
      </c>
      <c r="AP31" s="39">
        <v>0.08</v>
      </c>
      <c r="AQ31" s="38">
        <f t="shared" si="77"/>
        <v>1.32</v>
      </c>
      <c r="AR31" s="2"/>
      <c r="AS31" s="39"/>
      <c r="AT31" s="38">
        <f t="shared" si="78"/>
        <v>0</v>
      </c>
      <c r="AU31" s="2"/>
      <c r="AV31" s="39"/>
      <c r="AW31" s="40">
        <f t="shared" si="79"/>
        <v>0</v>
      </c>
      <c r="AX31" s="38">
        <f t="shared" si="93"/>
        <v>1.48</v>
      </c>
      <c r="AY31" s="38">
        <f t="shared" si="80"/>
        <v>15.92</v>
      </c>
      <c r="AZ31" s="41">
        <f t="shared" si="81"/>
        <v>3.2199999999999999E-2</v>
      </c>
      <c r="BA31" s="11">
        <v>16.45</v>
      </c>
      <c r="BB31" s="11"/>
      <c r="BC31" s="11">
        <v>39.99</v>
      </c>
      <c r="BD31" s="41">
        <f t="shared" si="94"/>
        <v>0.58860000000000001</v>
      </c>
      <c r="BE31" s="10"/>
      <c r="BF31" s="38">
        <f t="shared" si="82"/>
        <v>0</v>
      </c>
      <c r="BG31" s="38">
        <f t="shared" si="95"/>
        <v>0</v>
      </c>
    </row>
    <row r="32" spans="1:59" ht="30">
      <c r="A32" s="31">
        <v>1</v>
      </c>
      <c r="B32" s="2"/>
      <c r="C32" s="2"/>
      <c r="D32" s="2" t="s">
        <v>5</v>
      </c>
      <c r="E32" s="2"/>
      <c r="F32" s="2" t="s">
        <v>4</v>
      </c>
      <c r="G32" s="52" t="s">
        <v>63</v>
      </c>
      <c r="H32" s="2" t="s">
        <v>64</v>
      </c>
      <c r="I32" s="2" t="s">
        <v>65</v>
      </c>
      <c r="J32" s="1" t="s">
        <v>66</v>
      </c>
      <c r="K32" s="59" t="s">
        <v>67</v>
      </c>
      <c r="L32" s="2" t="s">
        <v>68</v>
      </c>
      <c r="M32" s="2" t="s">
        <v>75</v>
      </c>
      <c r="N32" s="53" t="s">
        <v>100</v>
      </c>
      <c r="O32" s="53"/>
      <c r="P32" s="54" t="s">
        <v>121</v>
      </c>
      <c r="Q32" s="55" t="s">
        <v>88</v>
      </c>
      <c r="R32" s="2" t="s">
        <v>56</v>
      </c>
      <c r="S32" s="32">
        <v>53.08</v>
      </c>
      <c r="T32" s="33">
        <v>7.8</v>
      </c>
      <c r="U32" s="34">
        <v>6.81</v>
      </c>
      <c r="V32" s="35">
        <v>6.81</v>
      </c>
      <c r="W32" s="11"/>
      <c r="X32" s="2" t="s">
        <v>3</v>
      </c>
      <c r="Y32" s="47">
        <v>45</v>
      </c>
      <c r="Z32" s="47">
        <v>40</v>
      </c>
      <c r="AA32" s="47">
        <v>38</v>
      </c>
      <c r="AB32" s="33">
        <v>2</v>
      </c>
      <c r="AC32" s="36">
        <v>2</v>
      </c>
      <c r="AD32" s="50">
        <f>IF(Y32="","",Y32*Z32*AA32/1000000)</f>
        <v>6.8000000000000005E-2</v>
      </c>
      <c r="AE32" s="37">
        <f>IF(AC32="","",65/AD32*AC32)</f>
        <v>1912</v>
      </c>
      <c r="AF32" s="2">
        <v>3200</v>
      </c>
      <c r="AG32" s="38">
        <f>IF(ISERROR(AF32/AE32),"",AF32/AE32)</f>
        <v>1.67</v>
      </c>
      <c r="AH32" s="2" t="s">
        <v>71</v>
      </c>
      <c r="AI32" s="39">
        <v>0.32800000000000001</v>
      </c>
      <c r="AJ32" s="38">
        <f>IF(ISERROR(V32*AI32),"",V32*AI32)</f>
        <v>2.23</v>
      </c>
      <c r="AK32" s="38">
        <f t="shared" si="74"/>
        <v>10.71</v>
      </c>
      <c r="AL32" s="39">
        <v>0.01</v>
      </c>
      <c r="AM32" s="38">
        <f t="shared" si="75"/>
        <v>0.12</v>
      </c>
      <c r="AN32" s="39"/>
      <c r="AO32" s="38">
        <f t="shared" si="76"/>
        <v>0</v>
      </c>
      <c r="AP32" s="39">
        <v>0.08</v>
      </c>
      <c r="AQ32" s="38">
        <f t="shared" si="77"/>
        <v>0.99</v>
      </c>
      <c r="AR32" s="2"/>
      <c r="AS32" s="39"/>
      <c r="AT32" s="38">
        <f t="shared" si="78"/>
        <v>0</v>
      </c>
      <c r="AU32" s="2"/>
      <c r="AV32" s="39"/>
      <c r="AW32" s="40">
        <f t="shared" si="79"/>
        <v>0</v>
      </c>
      <c r="AX32" s="38">
        <f>IF(ISERROR(AM32+AO32+AQ32+AT32+AW32),"",AM32+AO32+AQ32+AT32+AW32)</f>
        <v>1.1100000000000001</v>
      </c>
      <c r="AY32" s="38">
        <f t="shared" si="80"/>
        <v>11.82</v>
      </c>
      <c r="AZ32" s="41">
        <f t="shared" si="81"/>
        <v>4.6800000000000001E-2</v>
      </c>
      <c r="BA32" s="11">
        <v>12.4</v>
      </c>
      <c r="BB32" s="11"/>
      <c r="BC32" s="11">
        <v>29.99</v>
      </c>
      <c r="BD32" s="41">
        <f>IF(ISERROR((BC32-BA32)/BC32),"",(BC32-BA32)/BC32)</f>
        <v>0.58650000000000002</v>
      </c>
      <c r="BE32" s="10"/>
      <c r="BF32" s="38">
        <f t="shared" si="82"/>
        <v>0</v>
      </c>
      <c r="BG32" s="38">
        <f>IF(ISERROR(BA32*BE32),"",BA32*BE32)</f>
        <v>0</v>
      </c>
    </row>
    <row r="33" spans="1:59" ht="30">
      <c r="A33" s="31">
        <v>2</v>
      </c>
      <c r="B33" s="2"/>
      <c r="C33" s="2"/>
      <c r="D33" s="2" t="s">
        <v>5</v>
      </c>
      <c r="E33" s="2"/>
      <c r="F33" s="2" t="s">
        <v>4</v>
      </c>
      <c r="G33" s="52" t="s">
        <v>63</v>
      </c>
      <c r="H33" s="2" t="s">
        <v>64</v>
      </c>
      <c r="I33" s="2" t="s">
        <v>65</v>
      </c>
      <c r="J33" s="1" t="s">
        <v>66</v>
      </c>
      <c r="K33" s="59" t="s">
        <v>67</v>
      </c>
      <c r="L33" s="2" t="s">
        <v>69</v>
      </c>
      <c r="M33" s="2" t="s">
        <v>75</v>
      </c>
      <c r="N33" s="53" t="s">
        <v>101</v>
      </c>
      <c r="O33" s="53"/>
      <c r="P33" s="54" t="s">
        <v>123</v>
      </c>
      <c r="Q33" s="55" t="s">
        <v>89</v>
      </c>
      <c r="R33" s="2" t="s">
        <v>56</v>
      </c>
      <c r="S33" s="32">
        <v>65.05</v>
      </c>
      <c r="T33" s="33">
        <v>7.8</v>
      </c>
      <c r="U33" s="34">
        <v>8.34</v>
      </c>
      <c r="V33" s="35">
        <v>8.34</v>
      </c>
      <c r="W33" s="11"/>
      <c r="X33" s="2" t="s">
        <v>3</v>
      </c>
      <c r="Y33" s="47">
        <v>45</v>
      </c>
      <c r="Z33" s="47">
        <v>40</v>
      </c>
      <c r="AA33" s="47">
        <v>43</v>
      </c>
      <c r="AB33" s="33">
        <v>2</v>
      </c>
      <c r="AC33" s="10">
        <v>2</v>
      </c>
      <c r="AD33" s="50">
        <f t="shared" ref="AD33:AD34" si="97">IF(Y33="","",Y33*Z33*AA33/1000000)</f>
        <v>7.6999999999999999E-2</v>
      </c>
      <c r="AE33" s="37">
        <f t="shared" ref="AE33:AE34" si="98">IF(AC33="","",65/AD33*AC33)</f>
        <v>1688</v>
      </c>
      <c r="AF33" s="2">
        <v>3200</v>
      </c>
      <c r="AG33" s="38">
        <f t="shared" ref="AG33:AG34" si="99">IF(ISERROR(AF33/AE33),"",AF33/AE33)</f>
        <v>1.9</v>
      </c>
      <c r="AH33" s="2" t="s">
        <v>71</v>
      </c>
      <c r="AI33" s="39">
        <v>0.32800000000000001</v>
      </c>
      <c r="AJ33" s="38">
        <f>IF(ISERROR(V33*AI33),"",V33*AI33)</f>
        <v>2.74</v>
      </c>
      <c r="AK33" s="38">
        <f t="shared" si="74"/>
        <v>12.98</v>
      </c>
      <c r="AL33" s="39">
        <v>0.01</v>
      </c>
      <c r="AM33" s="38">
        <f t="shared" si="75"/>
        <v>0.15</v>
      </c>
      <c r="AN33" s="39"/>
      <c r="AO33" s="38">
        <f t="shared" si="76"/>
        <v>0</v>
      </c>
      <c r="AP33" s="39">
        <v>0.08</v>
      </c>
      <c r="AQ33" s="38">
        <f t="shared" si="77"/>
        <v>1.19</v>
      </c>
      <c r="AR33" s="2"/>
      <c r="AS33" s="39"/>
      <c r="AT33" s="38">
        <f t="shared" si="78"/>
        <v>0</v>
      </c>
      <c r="AU33" s="2"/>
      <c r="AV33" s="39"/>
      <c r="AW33" s="40">
        <f t="shared" si="79"/>
        <v>0</v>
      </c>
      <c r="AX33" s="38">
        <f t="shared" ref="AX33:AX34" si="100">IF(ISERROR(AM33+AO33+AQ33+AT33+AW33),"",AM33+AO33+AQ33+AT33+AW33)</f>
        <v>1.34</v>
      </c>
      <c r="AY33" s="38">
        <f t="shared" si="80"/>
        <v>14.32</v>
      </c>
      <c r="AZ33" s="41">
        <f t="shared" si="81"/>
        <v>3.8899999999999997E-2</v>
      </c>
      <c r="BA33" s="11">
        <v>14.9</v>
      </c>
      <c r="BB33" s="11"/>
      <c r="BC33" s="11">
        <v>34.99</v>
      </c>
      <c r="BD33" s="41">
        <f t="shared" ref="BD33:BD34" si="101">IF(ISERROR((BC33-BA33)/BC33),"",(BC33-BA33)/BC33)</f>
        <v>0.57420000000000004</v>
      </c>
      <c r="BE33" s="10"/>
      <c r="BF33" s="38">
        <f t="shared" si="82"/>
        <v>0</v>
      </c>
      <c r="BG33" s="38">
        <f t="shared" ref="BG33:BG34" si="102">IF(ISERROR(BA33*BE33),"",BA33*BE33)</f>
        <v>0</v>
      </c>
    </row>
    <row r="34" spans="1:59" ht="30">
      <c r="A34" s="31">
        <v>3</v>
      </c>
      <c r="B34" s="2"/>
      <c r="C34" s="2"/>
      <c r="D34" s="2" t="s">
        <v>5</v>
      </c>
      <c r="E34" s="2"/>
      <c r="F34" s="2" t="s">
        <v>4</v>
      </c>
      <c r="G34" s="52" t="s">
        <v>63</v>
      </c>
      <c r="H34" s="2" t="s">
        <v>64</v>
      </c>
      <c r="I34" s="2" t="s">
        <v>65</v>
      </c>
      <c r="J34" s="1" t="s">
        <v>66</v>
      </c>
      <c r="K34" s="59" t="s">
        <v>67</v>
      </c>
      <c r="L34" s="2" t="s">
        <v>70</v>
      </c>
      <c r="M34" s="2" t="s">
        <v>75</v>
      </c>
      <c r="N34" s="53" t="s">
        <v>102</v>
      </c>
      <c r="O34" s="53"/>
      <c r="P34" s="54" t="s">
        <v>124</v>
      </c>
      <c r="Q34" s="55" t="s">
        <v>90</v>
      </c>
      <c r="R34" s="2" t="s">
        <v>56</v>
      </c>
      <c r="S34" s="32">
        <v>72.41</v>
      </c>
      <c r="T34" s="33">
        <v>7.8</v>
      </c>
      <c r="U34" s="34">
        <v>9.2799999999999994</v>
      </c>
      <c r="V34" s="35">
        <v>9.2799999999999994</v>
      </c>
      <c r="W34" s="11"/>
      <c r="X34" s="2" t="s">
        <v>3</v>
      </c>
      <c r="Y34" s="47">
        <v>45</v>
      </c>
      <c r="Z34" s="47">
        <v>40</v>
      </c>
      <c r="AA34" s="47">
        <v>48</v>
      </c>
      <c r="AB34" s="33">
        <v>2</v>
      </c>
      <c r="AC34" s="10">
        <v>2</v>
      </c>
      <c r="AD34" s="50">
        <f t="shared" si="97"/>
        <v>8.5999999999999993E-2</v>
      </c>
      <c r="AE34" s="37">
        <f t="shared" si="98"/>
        <v>1512</v>
      </c>
      <c r="AF34" s="2">
        <v>3200</v>
      </c>
      <c r="AG34" s="38">
        <f t="shared" si="99"/>
        <v>2.12</v>
      </c>
      <c r="AH34" s="2" t="s">
        <v>71</v>
      </c>
      <c r="AI34" s="39">
        <v>0.32800000000000001</v>
      </c>
      <c r="AJ34" s="38">
        <f t="shared" ref="AJ34" si="103">IF(ISERROR(V34*AI34),"",V34*AI34)</f>
        <v>3.04</v>
      </c>
      <c r="AK34" s="38">
        <f t="shared" si="74"/>
        <v>14.44</v>
      </c>
      <c r="AL34" s="39">
        <v>0.01</v>
      </c>
      <c r="AM34" s="38">
        <f t="shared" si="75"/>
        <v>0.16</v>
      </c>
      <c r="AN34" s="39"/>
      <c r="AO34" s="38">
        <f t="shared" si="76"/>
        <v>0</v>
      </c>
      <c r="AP34" s="39">
        <v>0.08</v>
      </c>
      <c r="AQ34" s="38">
        <f t="shared" si="77"/>
        <v>1.32</v>
      </c>
      <c r="AR34" s="2"/>
      <c r="AS34" s="39"/>
      <c r="AT34" s="38">
        <f t="shared" si="78"/>
        <v>0</v>
      </c>
      <c r="AU34" s="2"/>
      <c r="AV34" s="39"/>
      <c r="AW34" s="40">
        <f t="shared" si="79"/>
        <v>0</v>
      </c>
      <c r="AX34" s="38">
        <f t="shared" si="100"/>
        <v>1.48</v>
      </c>
      <c r="AY34" s="38">
        <f t="shared" si="80"/>
        <v>15.92</v>
      </c>
      <c r="AZ34" s="41">
        <f t="shared" si="81"/>
        <v>3.2199999999999999E-2</v>
      </c>
      <c r="BA34" s="11">
        <v>16.45</v>
      </c>
      <c r="BB34" s="11"/>
      <c r="BC34" s="11">
        <v>39.99</v>
      </c>
      <c r="BD34" s="41">
        <f t="shared" si="101"/>
        <v>0.58860000000000001</v>
      </c>
      <c r="BE34" s="10"/>
      <c r="BF34" s="38">
        <f t="shared" si="82"/>
        <v>0</v>
      </c>
      <c r="BG34" s="38">
        <f t="shared" si="102"/>
        <v>0</v>
      </c>
    </row>
    <row r="35" spans="1:59" ht="30">
      <c r="A35" s="31">
        <v>1</v>
      </c>
      <c r="B35" s="2"/>
      <c r="C35" s="2"/>
      <c r="D35" s="2" t="s">
        <v>5</v>
      </c>
      <c r="E35" s="2"/>
      <c r="F35" s="2" t="s">
        <v>4</v>
      </c>
      <c r="G35" s="52" t="s">
        <v>63</v>
      </c>
      <c r="H35" s="2" t="s">
        <v>64</v>
      </c>
      <c r="I35" s="2" t="s">
        <v>65</v>
      </c>
      <c r="J35" s="1" t="s">
        <v>66</v>
      </c>
      <c r="K35" s="59" t="s">
        <v>67</v>
      </c>
      <c r="L35" s="2" t="s">
        <v>68</v>
      </c>
      <c r="M35" s="2" t="s">
        <v>76</v>
      </c>
      <c r="N35" s="53" t="s">
        <v>100</v>
      </c>
      <c r="O35" s="53"/>
      <c r="P35" s="54" t="s">
        <v>125</v>
      </c>
      <c r="Q35" s="55" t="s">
        <v>91</v>
      </c>
      <c r="R35" s="2" t="s">
        <v>56</v>
      </c>
      <c r="S35" s="32">
        <v>53.08</v>
      </c>
      <c r="T35" s="33">
        <v>7.8</v>
      </c>
      <c r="U35" s="34">
        <v>6.81</v>
      </c>
      <c r="V35" s="35">
        <v>6.81</v>
      </c>
      <c r="W35" s="11"/>
      <c r="X35" s="2" t="s">
        <v>3</v>
      </c>
      <c r="Y35" s="47">
        <v>45</v>
      </c>
      <c r="Z35" s="47">
        <v>40</v>
      </c>
      <c r="AA35" s="47">
        <v>38</v>
      </c>
      <c r="AB35" s="33">
        <v>2</v>
      </c>
      <c r="AC35" s="36">
        <v>2</v>
      </c>
      <c r="AD35" s="50">
        <f>IF(Y35="","",Y35*Z35*AA35/1000000)</f>
        <v>6.8000000000000005E-2</v>
      </c>
      <c r="AE35" s="37">
        <f>IF(AC35="","",65/AD35*AC35)</f>
        <v>1912</v>
      </c>
      <c r="AF35" s="2">
        <v>3200</v>
      </c>
      <c r="AG35" s="38">
        <f>IF(ISERROR(AF35/AE35),"",AF35/AE35)</f>
        <v>1.67</v>
      </c>
      <c r="AH35" s="2" t="s">
        <v>71</v>
      </c>
      <c r="AI35" s="39">
        <v>0.32800000000000001</v>
      </c>
      <c r="AJ35" s="38">
        <f>IF(ISERROR(V35*AI35),"",V35*AI35)</f>
        <v>2.23</v>
      </c>
      <c r="AK35" s="38">
        <f t="shared" si="74"/>
        <v>10.71</v>
      </c>
      <c r="AL35" s="39">
        <v>0.01</v>
      </c>
      <c r="AM35" s="38">
        <f t="shared" si="75"/>
        <v>0.12</v>
      </c>
      <c r="AN35" s="39"/>
      <c r="AO35" s="38">
        <f t="shared" si="76"/>
        <v>0</v>
      </c>
      <c r="AP35" s="39">
        <v>0.08</v>
      </c>
      <c r="AQ35" s="38">
        <f t="shared" si="77"/>
        <v>0.99</v>
      </c>
      <c r="AR35" s="2"/>
      <c r="AS35" s="39"/>
      <c r="AT35" s="38">
        <f t="shared" si="78"/>
        <v>0</v>
      </c>
      <c r="AU35" s="2"/>
      <c r="AV35" s="39"/>
      <c r="AW35" s="40">
        <f t="shared" si="79"/>
        <v>0</v>
      </c>
      <c r="AX35" s="38">
        <f>IF(ISERROR(AM35+AO35+AQ35+AT35+AW35),"",AM35+AO35+AQ35+AT35+AW35)</f>
        <v>1.1100000000000001</v>
      </c>
      <c r="AY35" s="38">
        <f t="shared" si="80"/>
        <v>11.82</v>
      </c>
      <c r="AZ35" s="41">
        <f t="shared" si="81"/>
        <v>4.6800000000000001E-2</v>
      </c>
      <c r="BA35" s="11">
        <v>12.4</v>
      </c>
      <c r="BB35" s="11"/>
      <c r="BC35" s="11">
        <v>29.99</v>
      </c>
      <c r="BD35" s="41">
        <f>IF(ISERROR((BC35-BA35)/BC35),"",(BC35-BA35)/BC35)</f>
        <v>0.58650000000000002</v>
      </c>
      <c r="BE35" s="10"/>
      <c r="BF35" s="38">
        <f t="shared" si="82"/>
        <v>0</v>
      </c>
      <c r="BG35" s="38">
        <f>IF(ISERROR(BA35*BE35),"",BA35*BE35)</f>
        <v>0</v>
      </c>
    </row>
    <row r="36" spans="1:59" ht="30">
      <c r="A36" s="31">
        <v>2</v>
      </c>
      <c r="B36" s="2"/>
      <c r="C36" s="2"/>
      <c r="D36" s="2" t="s">
        <v>5</v>
      </c>
      <c r="E36" s="2"/>
      <c r="F36" s="2" t="s">
        <v>4</v>
      </c>
      <c r="G36" s="52" t="s">
        <v>63</v>
      </c>
      <c r="H36" s="2" t="s">
        <v>64</v>
      </c>
      <c r="I36" s="2" t="s">
        <v>65</v>
      </c>
      <c r="J36" s="1" t="s">
        <v>66</v>
      </c>
      <c r="K36" s="59" t="s">
        <v>67</v>
      </c>
      <c r="L36" s="2" t="s">
        <v>69</v>
      </c>
      <c r="M36" s="2" t="s">
        <v>76</v>
      </c>
      <c r="N36" s="53" t="s">
        <v>101</v>
      </c>
      <c r="O36" s="53"/>
      <c r="P36" s="54" t="s">
        <v>126</v>
      </c>
      <c r="Q36" s="55" t="s">
        <v>92</v>
      </c>
      <c r="R36" s="2" t="s">
        <v>56</v>
      </c>
      <c r="S36" s="32">
        <v>65.05</v>
      </c>
      <c r="T36" s="33">
        <v>7.8</v>
      </c>
      <c r="U36" s="34">
        <v>8.34</v>
      </c>
      <c r="V36" s="35">
        <v>8.34</v>
      </c>
      <c r="W36" s="11"/>
      <c r="X36" s="2" t="s">
        <v>3</v>
      </c>
      <c r="Y36" s="47">
        <v>45</v>
      </c>
      <c r="Z36" s="47">
        <v>40</v>
      </c>
      <c r="AA36" s="47">
        <v>43</v>
      </c>
      <c r="AB36" s="33">
        <v>2</v>
      </c>
      <c r="AC36" s="10">
        <v>2</v>
      </c>
      <c r="AD36" s="50">
        <f t="shared" ref="AD36:AD37" si="104">IF(Y36="","",Y36*Z36*AA36/1000000)</f>
        <v>7.6999999999999999E-2</v>
      </c>
      <c r="AE36" s="37">
        <f t="shared" ref="AE36:AE37" si="105">IF(AC36="","",65/AD36*AC36)</f>
        <v>1688</v>
      </c>
      <c r="AF36" s="2">
        <v>3200</v>
      </c>
      <c r="AG36" s="38">
        <f t="shared" ref="AG36:AG37" si="106">IF(ISERROR(AF36/AE36),"",AF36/AE36)</f>
        <v>1.9</v>
      </c>
      <c r="AH36" s="2" t="s">
        <v>71</v>
      </c>
      <c r="AI36" s="39">
        <v>0.32800000000000001</v>
      </c>
      <c r="AJ36" s="38">
        <f>IF(ISERROR(V36*AI36),"",V36*AI36)</f>
        <v>2.74</v>
      </c>
      <c r="AK36" s="38">
        <f t="shared" si="74"/>
        <v>12.98</v>
      </c>
      <c r="AL36" s="39">
        <v>0.01</v>
      </c>
      <c r="AM36" s="38">
        <f t="shared" si="75"/>
        <v>0.15</v>
      </c>
      <c r="AN36" s="39"/>
      <c r="AO36" s="38">
        <f t="shared" si="76"/>
        <v>0</v>
      </c>
      <c r="AP36" s="39">
        <v>0.08</v>
      </c>
      <c r="AQ36" s="38">
        <f t="shared" si="77"/>
        <v>1.19</v>
      </c>
      <c r="AR36" s="2"/>
      <c r="AS36" s="39"/>
      <c r="AT36" s="38">
        <f t="shared" si="78"/>
        <v>0</v>
      </c>
      <c r="AU36" s="2"/>
      <c r="AV36" s="39"/>
      <c r="AW36" s="40">
        <f t="shared" si="79"/>
        <v>0</v>
      </c>
      <c r="AX36" s="38">
        <f t="shared" ref="AX36:AX37" si="107">IF(ISERROR(AM36+AO36+AQ36+AT36+AW36),"",AM36+AO36+AQ36+AT36+AW36)</f>
        <v>1.34</v>
      </c>
      <c r="AY36" s="38">
        <f t="shared" si="80"/>
        <v>14.32</v>
      </c>
      <c r="AZ36" s="41">
        <f t="shared" si="81"/>
        <v>3.8899999999999997E-2</v>
      </c>
      <c r="BA36" s="11">
        <v>14.9</v>
      </c>
      <c r="BB36" s="11"/>
      <c r="BC36" s="11">
        <v>34.99</v>
      </c>
      <c r="BD36" s="41">
        <f t="shared" ref="BD36:BD37" si="108">IF(ISERROR((BC36-BA36)/BC36),"",(BC36-BA36)/BC36)</f>
        <v>0.57420000000000004</v>
      </c>
      <c r="BE36" s="10"/>
      <c r="BF36" s="38">
        <f t="shared" si="82"/>
        <v>0</v>
      </c>
      <c r="BG36" s="38">
        <f t="shared" ref="BG36:BG37" si="109">IF(ISERROR(BA36*BE36),"",BA36*BE36)</f>
        <v>0</v>
      </c>
    </row>
    <row r="37" spans="1:59" ht="30">
      <c r="A37" s="31">
        <v>3</v>
      </c>
      <c r="B37" s="2"/>
      <c r="C37" s="2"/>
      <c r="D37" s="2" t="s">
        <v>5</v>
      </c>
      <c r="E37" s="2"/>
      <c r="F37" s="2" t="s">
        <v>4</v>
      </c>
      <c r="G37" s="52" t="s">
        <v>63</v>
      </c>
      <c r="H37" s="2" t="s">
        <v>64</v>
      </c>
      <c r="I37" s="2" t="s">
        <v>65</v>
      </c>
      <c r="J37" s="1" t="s">
        <v>66</v>
      </c>
      <c r="K37" s="59" t="s">
        <v>67</v>
      </c>
      <c r="L37" s="2" t="s">
        <v>70</v>
      </c>
      <c r="M37" s="2" t="s">
        <v>76</v>
      </c>
      <c r="N37" s="53" t="s">
        <v>102</v>
      </c>
      <c r="O37" s="53"/>
      <c r="P37" s="54" t="s">
        <v>127</v>
      </c>
      <c r="Q37" s="55" t="s">
        <v>93</v>
      </c>
      <c r="R37" s="2" t="s">
        <v>56</v>
      </c>
      <c r="S37" s="32">
        <v>72.41</v>
      </c>
      <c r="T37" s="33">
        <v>7.8</v>
      </c>
      <c r="U37" s="34">
        <v>9.2799999999999994</v>
      </c>
      <c r="V37" s="35">
        <v>9.2799999999999994</v>
      </c>
      <c r="W37" s="11"/>
      <c r="X37" s="2" t="s">
        <v>3</v>
      </c>
      <c r="Y37" s="47">
        <v>45</v>
      </c>
      <c r="Z37" s="47">
        <v>40</v>
      </c>
      <c r="AA37" s="47">
        <v>48</v>
      </c>
      <c r="AB37" s="33">
        <v>2</v>
      </c>
      <c r="AC37" s="10">
        <v>2</v>
      </c>
      <c r="AD37" s="50">
        <f t="shared" si="104"/>
        <v>8.5999999999999993E-2</v>
      </c>
      <c r="AE37" s="37">
        <f t="shared" si="105"/>
        <v>1512</v>
      </c>
      <c r="AF37" s="2">
        <v>3200</v>
      </c>
      <c r="AG37" s="38">
        <f t="shared" si="106"/>
        <v>2.12</v>
      </c>
      <c r="AH37" s="2" t="s">
        <v>71</v>
      </c>
      <c r="AI37" s="39">
        <v>0.32800000000000001</v>
      </c>
      <c r="AJ37" s="38">
        <f t="shared" ref="AJ37" si="110">IF(ISERROR(V37*AI37),"",V37*AI37)</f>
        <v>3.04</v>
      </c>
      <c r="AK37" s="38">
        <f t="shared" si="74"/>
        <v>14.44</v>
      </c>
      <c r="AL37" s="39">
        <v>0.01</v>
      </c>
      <c r="AM37" s="38">
        <f t="shared" si="75"/>
        <v>0.16</v>
      </c>
      <c r="AN37" s="39"/>
      <c r="AO37" s="38">
        <f t="shared" si="76"/>
        <v>0</v>
      </c>
      <c r="AP37" s="39">
        <v>0.08</v>
      </c>
      <c r="AQ37" s="38">
        <f t="shared" si="77"/>
        <v>1.32</v>
      </c>
      <c r="AR37" s="2"/>
      <c r="AS37" s="39"/>
      <c r="AT37" s="38">
        <f t="shared" si="78"/>
        <v>0</v>
      </c>
      <c r="AU37" s="2"/>
      <c r="AV37" s="39"/>
      <c r="AW37" s="40">
        <f t="shared" si="79"/>
        <v>0</v>
      </c>
      <c r="AX37" s="38">
        <f t="shared" si="107"/>
        <v>1.48</v>
      </c>
      <c r="AY37" s="38">
        <f t="shared" si="80"/>
        <v>15.92</v>
      </c>
      <c r="AZ37" s="41">
        <f t="shared" si="81"/>
        <v>3.2199999999999999E-2</v>
      </c>
      <c r="BA37" s="11">
        <v>16.45</v>
      </c>
      <c r="BB37" s="11"/>
      <c r="BC37" s="11">
        <v>39.99</v>
      </c>
      <c r="BD37" s="41">
        <f t="shared" si="108"/>
        <v>0.58860000000000001</v>
      </c>
      <c r="BE37" s="10"/>
      <c r="BF37" s="38">
        <f t="shared" si="82"/>
        <v>0</v>
      </c>
      <c r="BG37" s="38">
        <f t="shared" si="109"/>
        <v>0</v>
      </c>
    </row>
    <row r="38" spans="1:59" ht="30">
      <c r="A38" s="31">
        <v>1</v>
      </c>
      <c r="B38" s="2"/>
      <c r="C38" s="2"/>
      <c r="D38" s="2" t="s">
        <v>5</v>
      </c>
      <c r="E38" s="2"/>
      <c r="F38" s="2" t="s">
        <v>4</v>
      </c>
      <c r="G38" s="52" t="s">
        <v>63</v>
      </c>
      <c r="H38" s="2" t="s">
        <v>64</v>
      </c>
      <c r="I38" s="2" t="s">
        <v>65</v>
      </c>
      <c r="J38" s="1" t="s">
        <v>66</v>
      </c>
      <c r="K38" s="59" t="s">
        <v>67</v>
      </c>
      <c r="L38" s="2" t="s">
        <v>68</v>
      </c>
      <c r="M38" s="2" t="s">
        <v>77</v>
      </c>
      <c r="N38" s="53" t="s">
        <v>100</v>
      </c>
      <c r="O38" s="53"/>
      <c r="P38" s="54" t="s">
        <v>128</v>
      </c>
      <c r="Q38" s="55" t="s">
        <v>94</v>
      </c>
      <c r="R38" s="2" t="s">
        <v>56</v>
      </c>
      <c r="S38" s="32">
        <v>53.08</v>
      </c>
      <c r="T38" s="33">
        <v>7.8</v>
      </c>
      <c r="U38" s="34">
        <v>6.81</v>
      </c>
      <c r="V38" s="35">
        <v>6.81</v>
      </c>
      <c r="W38" s="11"/>
      <c r="X38" s="2" t="s">
        <v>3</v>
      </c>
      <c r="Y38" s="47">
        <v>45</v>
      </c>
      <c r="Z38" s="47">
        <v>40</v>
      </c>
      <c r="AA38" s="47">
        <v>38</v>
      </c>
      <c r="AB38" s="33">
        <v>2</v>
      </c>
      <c r="AC38" s="36">
        <v>2</v>
      </c>
      <c r="AD38" s="50">
        <f>IF(Y38="","",Y38*Z38*AA38/1000000)</f>
        <v>6.8000000000000005E-2</v>
      </c>
      <c r="AE38" s="37">
        <f>IF(AC38="","",65/AD38*AC38)</f>
        <v>1912</v>
      </c>
      <c r="AF38" s="2">
        <v>3200</v>
      </c>
      <c r="AG38" s="38">
        <f>IF(ISERROR(AF38/AE38),"",AF38/AE38)</f>
        <v>1.67</v>
      </c>
      <c r="AH38" s="2" t="s">
        <v>71</v>
      </c>
      <c r="AI38" s="39">
        <v>0.32800000000000001</v>
      </c>
      <c r="AJ38" s="38">
        <f>IF(ISERROR(V38*AI38),"",V38*AI38)</f>
        <v>2.23</v>
      </c>
      <c r="AK38" s="38">
        <f t="shared" si="74"/>
        <v>10.71</v>
      </c>
      <c r="AL38" s="39">
        <v>0.01</v>
      </c>
      <c r="AM38" s="38">
        <f t="shared" si="75"/>
        <v>0.12</v>
      </c>
      <c r="AN38" s="39"/>
      <c r="AO38" s="38">
        <f t="shared" si="76"/>
        <v>0</v>
      </c>
      <c r="AP38" s="39">
        <v>0.08</v>
      </c>
      <c r="AQ38" s="38">
        <f t="shared" si="77"/>
        <v>0.99</v>
      </c>
      <c r="AR38" s="2"/>
      <c r="AS38" s="39"/>
      <c r="AT38" s="38">
        <f t="shared" si="78"/>
        <v>0</v>
      </c>
      <c r="AU38" s="2"/>
      <c r="AV38" s="39"/>
      <c r="AW38" s="40">
        <f t="shared" si="79"/>
        <v>0</v>
      </c>
      <c r="AX38" s="38">
        <f>IF(ISERROR(AM38+AO38+AQ38+AT38+AW38),"",AM38+AO38+AQ38+AT38+AW38)</f>
        <v>1.1100000000000001</v>
      </c>
      <c r="AY38" s="38">
        <f t="shared" si="80"/>
        <v>11.82</v>
      </c>
      <c r="AZ38" s="41">
        <f t="shared" si="81"/>
        <v>4.6800000000000001E-2</v>
      </c>
      <c r="BA38" s="11">
        <v>12.4</v>
      </c>
      <c r="BB38" s="11"/>
      <c r="BC38" s="11">
        <v>29.99</v>
      </c>
      <c r="BD38" s="41">
        <f>IF(ISERROR((BC38-BA38)/BC38),"",(BC38-BA38)/BC38)</f>
        <v>0.58650000000000002</v>
      </c>
      <c r="BE38" s="10"/>
      <c r="BF38" s="38">
        <f t="shared" si="82"/>
        <v>0</v>
      </c>
      <c r="BG38" s="38">
        <f>IF(ISERROR(BA38*BE38),"",BA38*BE38)</f>
        <v>0</v>
      </c>
    </row>
    <row r="39" spans="1:59" ht="30">
      <c r="A39" s="31">
        <v>2</v>
      </c>
      <c r="B39" s="2"/>
      <c r="C39" s="2"/>
      <c r="D39" s="2" t="s">
        <v>5</v>
      </c>
      <c r="E39" s="2"/>
      <c r="F39" s="2" t="s">
        <v>4</v>
      </c>
      <c r="G39" s="52" t="s">
        <v>63</v>
      </c>
      <c r="H39" s="2" t="s">
        <v>64</v>
      </c>
      <c r="I39" s="2" t="s">
        <v>65</v>
      </c>
      <c r="J39" s="1" t="s">
        <v>66</v>
      </c>
      <c r="K39" s="59" t="s">
        <v>67</v>
      </c>
      <c r="L39" s="2" t="s">
        <v>69</v>
      </c>
      <c r="M39" s="2" t="s">
        <v>77</v>
      </c>
      <c r="N39" s="53" t="s">
        <v>101</v>
      </c>
      <c r="O39" s="53"/>
      <c r="P39" s="54" t="s">
        <v>129</v>
      </c>
      <c r="Q39" s="55" t="s">
        <v>95</v>
      </c>
      <c r="R39" s="2" t="s">
        <v>56</v>
      </c>
      <c r="S39" s="32">
        <v>65.05</v>
      </c>
      <c r="T39" s="33">
        <v>7.8</v>
      </c>
      <c r="U39" s="34">
        <v>8.34</v>
      </c>
      <c r="V39" s="35">
        <v>8.34</v>
      </c>
      <c r="W39" s="11"/>
      <c r="X39" s="2" t="s">
        <v>3</v>
      </c>
      <c r="Y39" s="47">
        <v>45</v>
      </c>
      <c r="Z39" s="47">
        <v>40</v>
      </c>
      <c r="AA39" s="47">
        <v>43</v>
      </c>
      <c r="AB39" s="33">
        <v>2</v>
      </c>
      <c r="AC39" s="10">
        <v>2</v>
      </c>
      <c r="AD39" s="50">
        <f t="shared" ref="AD39:AD40" si="111">IF(Y39="","",Y39*Z39*AA39/1000000)</f>
        <v>7.6999999999999999E-2</v>
      </c>
      <c r="AE39" s="37">
        <f t="shared" ref="AE39:AE40" si="112">IF(AC39="","",65/AD39*AC39)</f>
        <v>1688</v>
      </c>
      <c r="AF39" s="2">
        <v>3200</v>
      </c>
      <c r="AG39" s="38">
        <f t="shared" ref="AG39:AG40" si="113">IF(ISERROR(AF39/AE39),"",AF39/AE39)</f>
        <v>1.9</v>
      </c>
      <c r="AH39" s="2" t="s">
        <v>71</v>
      </c>
      <c r="AI39" s="39">
        <v>0.32800000000000001</v>
      </c>
      <c r="AJ39" s="38">
        <f>IF(ISERROR(V39*AI39),"",V39*AI39)</f>
        <v>2.74</v>
      </c>
      <c r="AK39" s="38">
        <f t="shared" si="74"/>
        <v>12.98</v>
      </c>
      <c r="AL39" s="39">
        <v>0.01</v>
      </c>
      <c r="AM39" s="38">
        <f t="shared" si="75"/>
        <v>0.15</v>
      </c>
      <c r="AN39" s="39"/>
      <c r="AO39" s="38">
        <f t="shared" si="76"/>
        <v>0</v>
      </c>
      <c r="AP39" s="39">
        <v>0.08</v>
      </c>
      <c r="AQ39" s="38">
        <f t="shared" si="77"/>
        <v>1.19</v>
      </c>
      <c r="AR39" s="2"/>
      <c r="AS39" s="39"/>
      <c r="AT39" s="38">
        <f t="shared" si="78"/>
        <v>0</v>
      </c>
      <c r="AU39" s="2"/>
      <c r="AV39" s="39"/>
      <c r="AW39" s="40">
        <f t="shared" si="79"/>
        <v>0</v>
      </c>
      <c r="AX39" s="38">
        <f t="shared" ref="AX39:AX40" si="114">IF(ISERROR(AM39+AO39+AQ39+AT39+AW39),"",AM39+AO39+AQ39+AT39+AW39)</f>
        <v>1.34</v>
      </c>
      <c r="AY39" s="38">
        <f t="shared" si="80"/>
        <v>14.32</v>
      </c>
      <c r="AZ39" s="41">
        <f t="shared" si="81"/>
        <v>3.8899999999999997E-2</v>
      </c>
      <c r="BA39" s="11">
        <v>14.9</v>
      </c>
      <c r="BB39" s="11"/>
      <c r="BC39" s="11">
        <v>34.99</v>
      </c>
      <c r="BD39" s="41">
        <f t="shared" ref="BD39:BD40" si="115">IF(ISERROR((BC39-BA39)/BC39),"",(BC39-BA39)/BC39)</f>
        <v>0.57420000000000004</v>
      </c>
      <c r="BE39" s="10"/>
      <c r="BF39" s="38">
        <f t="shared" si="82"/>
        <v>0</v>
      </c>
      <c r="BG39" s="38">
        <f t="shared" ref="BG39:BG40" si="116">IF(ISERROR(BA39*BE39),"",BA39*BE39)</f>
        <v>0</v>
      </c>
    </row>
    <row r="40" spans="1:59" ht="30">
      <c r="A40" s="31">
        <v>3</v>
      </c>
      <c r="B40" s="2"/>
      <c r="C40" s="2"/>
      <c r="D40" s="2" t="s">
        <v>5</v>
      </c>
      <c r="E40" s="2"/>
      <c r="F40" s="2" t="s">
        <v>4</v>
      </c>
      <c r="G40" s="52" t="s">
        <v>63</v>
      </c>
      <c r="H40" s="2" t="s">
        <v>64</v>
      </c>
      <c r="I40" s="2" t="s">
        <v>65</v>
      </c>
      <c r="J40" s="1" t="s">
        <v>66</v>
      </c>
      <c r="K40" s="59" t="s">
        <v>67</v>
      </c>
      <c r="L40" s="2" t="s">
        <v>70</v>
      </c>
      <c r="M40" s="2" t="s">
        <v>77</v>
      </c>
      <c r="N40" s="53" t="s">
        <v>102</v>
      </c>
      <c r="O40" s="53"/>
      <c r="P40" s="54" t="s">
        <v>130</v>
      </c>
      <c r="Q40" s="55" t="s">
        <v>96</v>
      </c>
      <c r="R40" s="2" t="s">
        <v>56</v>
      </c>
      <c r="S40" s="32">
        <v>72.41</v>
      </c>
      <c r="T40" s="33">
        <v>7.8</v>
      </c>
      <c r="U40" s="34">
        <v>9.2799999999999994</v>
      </c>
      <c r="V40" s="35">
        <v>9.2799999999999994</v>
      </c>
      <c r="W40" s="11"/>
      <c r="X40" s="2" t="s">
        <v>3</v>
      </c>
      <c r="Y40" s="47">
        <v>45</v>
      </c>
      <c r="Z40" s="47">
        <v>40</v>
      </c>
      <c r="AA40" s="47">
        <v>48</v>
      </c>
      <c r="AB40" s="33">
        <v>2</v>
      </c>
      <c r="AC40" s="10">
        <v>2</v>
      </c>
      <c r="AD40" s="50">
        <f t="shared" si="111"/>
        <v>8.5999999999999993E-2</v>
      </c>
      <c r="AE40" s="37">
        <f t="shared" si="112"/>
        <v>1512</v>
      </c>
      <c r="AF40" s="2">
        <v>3200</v>
      </c>
      <c r="AG40" s="38">
        <f t="shared" si="113"/>
        <v>2.12</v>
      </c>
      <c r="AH40" s="2" t="s">
        <v>71</v>
      </c>
      <c r="AI40" s="39">
        <v>0.32800000000000001</v>
      </c>
      <c r="AJ40" s="38">
        <f t="shared" ref="AJ40" si="117">IF(ISERROR(V40*AI40),"",V40*AI40)</f>
        <v>3.04</v>
      </c>
      <c r="AK40" s="38">
        <f t="shared" si="74"/>
        <v>14.44</v>
      </c>
      <c r="AL40" s="39">
        <v>0.01</v>
      </c>
      <c r="AM40" s="38">
        <f t="shared" si="75"/>
        <v>0.16</v>
      </c>
      <c r="AN40" s="39"/>
      <c r="AO40" s="38">
        <f t="shared" si="76"/>
        <v>0</v>
      </c>
      <c r="AP40" s="39">
        <v>0.08</v>
      </c>
      <c r="AQ40" s="38">
        <f t="shared" si="77"/>
        <v>1.32</v>
      </c>
      <c r="AR40" s="2"/>
      <c r="AS40" s="39"/>
      <c r="AT40" s="38">
        <f t="shared" si="78"/>
        <v>0</v>
      </c>
      <c r="AU40" s="2"/>
      <c r="AV40" s="39"/>
      <c r="AW40" s="40">
        <f t="shared" si="79"/>
        <v>0</v>
      </c>
      <c r="AX40" s="38">
        <f t="shared" si="114"/>
        <v>1.48</v>
      </c>
      <c r="AY40" s="38">
        <f t="shared" si="80"/>
        <v>15.92</v>
      </c>
      <c r="AZ40" s="41">
        <f t="shared" si="81"/>
        <v>3.2199999999999999E-2</v>
      </c>
      <c r="BA40" s="11">
        <v>16.45</v>
      </c>
      <c r="BB40" s="11"/>
      <c r="BC40" s="11">
        <v>39.99</v>
      </c>
      <c r="BD40" s="41">
        <f t="shared" si="115"/>
        <v>0.58860000000000001</v>
      </c>
      <c r="BE40" s="10"/>
      <c r="BF40" s="38">
        <f t="shared" si="82"/>
        <v>0</v>
      </c>
      <c r="BG40" s="38">
        <f t="shared" si="116"/>
        <v>0</v>
      </c>
    </row>
    <row r="41" spans="1:59" ht="30">
      <c r="A41" s="31">
        <v>1</v>
      </c>
      <c r="B41" s="2"/>
      <c r="C41" s="2"/>
      <c r="D41" s="2" t="s">
        <v>5</v>
      </c>
      <c r="E41" s="2"/>
      <c r="F41" s="2" t="s">
        <v>4</v>
      </c>
      <c r="G41" s="52" t="s">
        <v>63</v>
      </c>
      <c r="H41" s="2" t="s">
        <v>64</v>
      </c>
      <c r="I41" s="2" t="s">
        <v>65</v>
      </c>
      <c r="J41" s="1" t="s">
        <v>66</v>
      </c>
      <c r="K41" s="59" t="s">
        <v>67</v>
      </c>
      <c r="L41" s="2" t="s">
        <v>68</v>
      </c>
      <c r="M41" s="2" t="s">
        <v>78</v>
      </c>
      <c r="N41" s="53" t="s">
        <v>100</v>
      </c>
      <c r="O41" s="53"/>
      <c r="P41" s="54" t="s">
        <v>131</v>
      </c>
      <c r="Q41" s="55" t="s">
        <v>97</v>
      </c>
      <c r="R41" s="2" t="s">
        <v>56</v>
      </c>
      <c r="S41" s="32">
        <v>53.08</v>
      </c>
      <c r="T41" s="33">
        <v>7.8</v>
      </c>
      <c r="U41" s="34">
        <v>6.81</v>
      </c>
      <c r="V41" s="35">
        <v>6.81</v>
      </c>
      <c r="W41" s="11"/>
      <c r="X41" s="2" t="s">
        <v>3</v>
      </c>
      <c r="Y41" s="47">
        <v>45</v>
      </c>
      <c r="Z41" s="47">
        <v>40</v>
      </c>
      <c r="AA41" s="47">
        <v>38</v>
      </c>
      <c r="AB41" s="33">
        <v>2</v>
      </c>
      <c r="AC41" s="36">
        <v>2</v>
      </c>
      <c r="AD41" s="50">
        <f>IF(Y41="","",Y41*Z41*AA41/1000000)</f>
        <v>6.8000000000000005E-2</v>
      </c>
      <c r="AE41" s="37">
        <f>IF(AC41="","",65/AD41*AC41)</f>
        <v>1912</v>
      </c>
      <c r="AF41" s="2">
        <v>3200</v>
      </c>
      <c r="AG41" s="38">
        <f>IF(ISERROR(AF41/AE41),"",AF41/AE41)</f>
        <v>1.67</v>
      </c>
      <c r="AH41" s="2" t="s">
        <v>71</v>
      </c>
      <c r="AI41" s="39">
        <v>0.32800000000000001</v>
      </c>
      <c r="AJ41" s="38">
        <f>IF(ISERROR(V41*AI41),"",V41*AI41)</f>
        <v>2.23</v>
      </c>
      <c r="AK41" s="38">
        <f t="shared" si="74"/>
        <v>10.71</v>
      </c>
      <c r="AL41" s="39">
        <v>0.01</v>
      </c>
      <c r="AM41" s="38">
        <f t="shared" si="75"/>
        <v>0.12</v>
      </c>
      <c r="AN41" s="39"/>
      <c r="AO41" s="38">
        <f t="shared" si="76"/>
        <v>0</v>
      </c>
      <c r="AP41" s="39">
        <v>0.08</v>
      </c>
      <c r="AQ41" s="38">
        <f t="shared" si="77"/>
        <v>0.99</v>
      </c>
      <c r="AR41" s="2"/>
      <c r="AS41" s="39"/>
      <c r="AT41" s="38">
        <f t="shared" si="78"/>
        <v>0</v>
      </c>
      <c r="AU41" s="2"/>
      <c r="AV41" s="39"/>
      <c r="AW41" s="40">
        <f t="shared" si="79"/>
        <v>0</v>
      </c>
      <c r="AX41" s="38">
        <f>IF(ISERROR(AM41+AO41+AQ41+AT41+AW41),"",AM41+AO41+AQ41+AT41+AW41)</f>
        <v>1.1100000000000001</v>
      </c>
      <c r="AY41" s="38">
        <f t="shared" si="80"/>
        <v>11.82</v>
      </c>
      <c r="AZ41" s="41">
        <f t="shared" si="81"/>
        <v>4.6800000000000001E-2</v>
      </c>
      <c r="BA41" s="11">
        <v>12.4</v>
      </c>
      <c r="BB41" s="11"/>
      <c r="BC41" s="11">
        <v>29.99</v>
      </c>
      <c r="BD41" s="41">
        <f>IF(ISERROR((BC41-BA41)/BC41),"",(BC41-BA41)/BC41)</f>
        <v>0.58650000000000002</v>
      </c>
      <c r="BE41" s="10"/>
      <c r="BF41" s="38">
        <f t="shared" si="82"/>
        <v>0</v>
      </c>
      <c r="BG41" s="38">
        <f>IF(ISERROR(BA41*BE41),"",BA41*BE41)</f>
        <v>0</v>
      </c>
    </row>
    <row r="42" spans="1:59" ht="30">
      <c r="A42" s="31">
        <v>2</v>
      </c>
      <c r="B42" s="2"/>
      <c r="C42" s="2"/>
      <c r="D42" s="2" t="s">
        <v>5</v>
      </c>
      <c r="E42" s="2"/>
      <c r="F42" s="2" t="s">
        <v>4</v>
      </c>
      <c r="G42" s="52" t="s">
        <v>63</v>
      </c>
      <c r="H42" s="2" t="s">
        <v>64</v>
      </c>
      <c r="I42" s="2" t="s">
        <v>65</v>
      </c>
      <c r="J42" s="1" t="s">
        <v>66</v>
      </c>
      <c r="K42" s="59" t="s">
        <v>67</v>
      </c>
      <c r="L42" s="2" t="s">
        <v>69</v>
      </c>
      <c r="M42" s="2" t="s">
        <v>78</v>
      </c>
      <c r="N42" s="53" t="s">
        <v>101</v>
      </c>
      <c r="O42" s="53"/>
      <c r="P42" s="54" t="s">
        <v>132</v>
      </c>
      <c r="Q42" s="55" t="s">
        <v>98</v>
      </c>
      <c r="R42" s="2" t="s">
        <v>56</v>
      </c>
      <c r="S42" s="32">
        <v>65.05</v>
      </c>
      <c r="T42" s="33">
        <v>7.8</v>
      </c>
      <c r="U42" s="34">
        <v>8.34</v>
      </c>
      <c r="V42" s="35">
        <v>8.34</v>
      </c>
      <c r="W42" s="11"/>
      <c r="X42" s="2" t="s">
        <v>3</v>
      </c>
      <c r="Y42" s="47">
        <v>45</v>
      </c>
      <c r="Z42" s="47">
        <v>40</v>
      </c>
      <c r="AA42" s="47">
        <v>43</v>
      </c>
      <c r="AB42" s="33">
        <v>2</v>
      </c>
      <c r="AC42" s="10">
        <v>2</v>
      </c>
      <c r="AD42" s="50">
        <f t="shared" ref="AD42:AD43" si="118">IF(Y42="","",Y42*Z42*AA42/1000000)</f>
        <v>7.6999999999999999E-2</v>
      </c>
      <c r="AE42" s="37">
        <f t="shared" ref="AE42:AE43" si="119">IF(AC42="","",65/AD42*AC42)</f>
        <v>1688</v>
      </c>
      <c r="AF42" s="2">
        <v>3200</v>
      </c>
      <c r="AG42" s="38">
        <f t="shared" ref="AG42:AG43" si="120">IF(ISERROR(AF42/AE42),"",AF42/AE42)</f>
        <v>1.9</v>
      </c>
      <c r="AH42" s="2" t="s">
        <v>71</v>
      </c>
      <c r="AI42" s="39">
        <v>0.32800000000000001</v>
      </c>
      <c r="AJ42" s="38">
        <f>IF(ISERROR(V42*AI42),"",V42*AI42)</f>
        <v>2.74</v>
      </c>
      <c r="AK42" s="38">
        <f t="shared" si="74"/>
        <v>12.98</v>
      </c>
      <c r="AL42" s="39">
        <v>0.01</v>
      </c>
      <c r="AM42" s="38">
        <f t="shared" si="75"/>
        <v>0.15</v>
      </c>
      <c r="AN42" s="39"/>
      <c r="AO42" s="38">
        <f t="shared" si="76"/>
        <v>0</v>
      </c>
      <c r="AP42" s="39">
        <v>0.08</v>
      </c>
      <c r="AQ42" s="38">
        <f t="shared" si="77"/>
        <v>1.19</v>
      </c>
      <c r="AR42" s="2"/>
      <c r="AS42" s="39"/>
      <c r="AT42" s="38">
        <f t="shared" si="78"/>
        <v>0</v>
      </c>
      <c r="AU42" s="2"/>
      <c r="AV42" s="39"/>
      <c r="AW42" s="40">
        <f t="shared" si="79"/>
        <v>0</v>
      </c>
      <c r="AX42" s="38">
        <f t="shared" ref="AX42:AX43" si="121">IF(ISERROR(AM42+AO42+AQ42+AT42+AW42),"",AM42+AO42+AQ42+AT42+AW42)</f>
        <v>1.34</v>
      </c>
      <c r="AY42" s="38">
        <f t="shared" si="80"/>
        <v>14.32</v>
      </c>
      <c r="AZ42" s="41">
        <f t="shared" si="81"/>
        <v>3.8899999999999997E-2</v>
      </c>
      <c r="BA42" s="11">
        <v>14.9</v>
      </c>
      <c r="BB42" s="11"/>
      <c r="BC42" s="11">
        <v>34.99</v>
      </c>
      <c r="BD42" s="41">
        <f t="shared" ref="BD42:BD43" si="122">IF(ISERROR((BC42-BA42)/BC42),"",(BC42-BA42)/BC42)</f>
        <v>0.57420000000000004</v>
      </c>
      <c r="BE42" s="10"/>
      <c r="BF42" s="38">
        <f t="shared" si="82"/>
        <v>0</v>
      </c>
      <c r="BG42" s="38">
        <f t="shared" ref="BG42:BG43" si="123">IF(ISERROR(BA42*BE42),"",BA42*BE42)</f>
        <v>0</v>
      </c>
    </row>
    <row r="43" spans="1:59" ht="30">
      <c r="A43" s="31">
        <v>3</v>
      </c>
      <c r="B43" s="2"/>
      <c r="C43" s="2"/>
      <c r="D43" s="2" t="s">
        <v>5</v>
      </c>
      <c r="E43" s="2"/>
      <c r="F43" s="2" t="s">
        <v>4</v>
      </c>
      <c r="G43" s="52" t="s">
        <v>63</v>
      </c>
      <c r="H43" s="2" t="s">
        <v>64</v>
      </c>
      <c r="I43" s="2" t="s">
        <v>65</v>
      </c>
      <c r="J43" s="1" t="s">
        <v>66</v>
      </c>
      <c r="K43" s="59" t="s">
        <v>67</v>
      </c>
      <c r="L43" s="2" t="s">
        <v>70</v>
      </c>
      <c r="M43" s="2" t="s">
        <v>78</v>
      </c>
      <c r="N43" s="53" t="s">
        <v>102</v>
      </c>
      <c r="O43" s="53"/>
      <c r="P43" s="54" t="s">
        <v>133</v>
      </c>
      <c r="Q43" s="55" t="s">
        <v>99</v>
      </c>
      <c r="R43" s="2" t="s">
        <v>56</v>
      </c>
      <c r="S43" s="32">
        <v>72.41</v>
      </c>
      <c r="T43" s="33">
        <v>7.8</v>
      </c>
      <c r="U43" s="34">
        <v>9.2799999999999994</v>
      </c>
      <c r="V43" s="35">
        <v>9.2799999999999994</v>
      </c>
      <c r="W43" s="11"/>
      <c r="X43" s="2" t="s">
        <v>3</v>
      </c>
      <c r="Y43" s="47">
        <v>45</v>
      </c>
      <c r="Z43" s="47">
        <v>40</v>
      </c>
      <c r="AA43" s="47">
        <v>48</v>
      </c>
      <c r="AB43" s="33">
        <v>2</v>
      </c>
      <c r="AC43" s="10">
        <v>2</v>
      </c>
      <c r="AD43" s="50">
        <f t="shared" si="118"/>
        <v>8.5999999999999993E-2</v>
      </c>
      <c r="AE43" s="37">
        <f t="shared" si="119"/>
        <v>1512</v>
      </c>
      <c r="AF43" s="2">
        <v>3200</v>
      </c>
      <c r="AG43" s="38">
        <f t="shared" si="120"/>
        <v>2.12</v>
      </c>
      <c r="AH43" s="2" t="s">
        <v>71</v>
      </c>
      <c r="AI43" s="39">
        <v>0.32800000000000001</v>
      </c>
      <c r="AJ43" s="38">
        <f t="shared" ref="AJ43" si="124">IF(ISERROR(V43*AI43),"",V43*AI43)</f>
        <v>3.04</v>
      </c>
      <c r="AK43" s="38">
        <f t="shared" si="74"/>
        <v>14.44</v>
      </c>
      <c r="AL43" s="39">
        <v>0.01</v>
      </c>
      <c r="AM43" s="38">
        <f t="shared" si="75"/>
        <v>0.16</v>
      </c>
      <c r="AN43" s="39"/>
      <c r="AO43" s="38">
        <f t="shared" si="76"/>
        <v>0</v>
      </c>
      <c r="AP43" s="39">
        <v>0.08</v>
      </c>
      <c r="AQ43" s="38">
        <f t="shared" si="77"/>
        <v>1.32</v>
      </c>
      <c r="AR43" s="2"/>
      <c r="AS43" s="39"/>
      <c r="AT43" s="38">
        <f t="shared" si="78"/>
        <v>0</v>
      </c>
      <c r="AU43" s="2"/>
      <c r="AV43" s="39"/>
      <c r="AW43" s="40">
        <f t="shared" si="79"/>
        <v>0</v>
      </c>
      <c r="AX43" s="38">
        <f t="shared" si="121"/>
        <v>1.48</v>
      </c>
      <c r="AY43" s="38">
        <f t="shared" si="80"/>
        <v>15.92</v>
      </c>
      <c r="AZ43" s="41">
        <f t="shared" si="81"/>
        <v>3.2199999999999999E-2</v>
      </c>
      <c r="BA43" s="11">
        <v>16.45</v>
      </c>
      <c r="BB43" s="11"/>
      <c r="BC43" s="11">
        <v>39.99</v>
      </c>
      <c r="BD43" s="41">
        <f t="shared" si="122"/>
        <v>0.58860000000000001</v>
      </c>
      <c r="BE43" s="10"/>
      <c r="BF43" s="38">
        <f t="shared" si="82"/>
        <v>0</v>
      </c>
      <c r="BG43" s="38">
        <f t="shared" si="123"/>
        <v>0</v>
      </c>
    </row>
  </sheetData>
  <sheetProtection insertRows="0" deleteRows="0" sort="0"/>
  <protectedRanges>
    <protectedRange sqref="P44:BA221 AX2:AZ43 AI2:AU43 BC2:BE43 A2:J221 P2:AG2 L44:N221 Q23:AA43 L2:O43 P3:AA22 AB3:AG43" name="Range1"/>
    <protectedRange sqref="AW2:AW43" name="Range1_1"/>
    <protectedRange sqref="K2:K224" name="Range1_1_1"/>
    <protectedRange sqref="P23:P43 O44:O219" name="Range1_2"/>
    <protectedRange sqref="BB2:BB219" name="Range1_3"/>
    <protectedRange sqref="AH2:AH43" name="Range1_3_1"/>
  </protectedRanges>
  <phoneticPr fontId="1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079C906-E8A7-4B31-90B2-2724B26BF393}">
          <x14:formula1>
            <xm:f>#REF!</xm:f>
          </x14:formula1>
          <xm:sqref>D2:D43</xm:sqref>
        </x14:dataValidation>
        <x14:dataValidation type="list" allowBlank="1" showInputMessage="1" showErrorMessage="1" xr:uid="{23036B1C-EF94-4149-8917-CD20EA975AD4}">
          <x14:formula1>
            <xm:f>#REF!</xm:f>
          </x14:formula1>
          <xm:sqref>X2:X43</xm:sqref>
        </x14:dataValidation>
        <x14:dataValidation type="list" allowBlank="1" showInputMessage="1" showErrorMessage="1" xr:uid="{601F07CB-2BB6-4FBB-B2DD-209F0466B4F5}">
          <x14:formula1>
            <xm:f>#REF!</xm:f>
          </x14:formula1>
          <xm:sqref>E2:E43</xm:sqref>
        </x14:dataValidation>
        <x14:dataValidation type="list" allowBlank="1" showInputMessage="1" showErrorMessage="1" xr:uid="{975F8755-D97F-4631-B24F-2BA933EACC2B}">
          <x14:formula1>
            <xm:f>#REF!</xm:f>
          </x14:formula1>
          <xm:sqref>F2:F43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2026-03-02T01:34:30Z</dcterms:modified>
</cp:coreProperties>
</file>