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PL">[4]Instructions!$DP$3:$DP$6</definedName>
    <definedName name="ARTIFICIALFLOWERSPLANTS">#REF!</definedName>
    <definedName name="ARTIFICIALFLOWERSPLANTSA1">[5]!Table1[[#All],[VALENCE]]</definedName>
    <definedName name="ARTIFICIALFLOWERSPLANTSAW2">#REF!</definedName>
    <definedName name="ARTIFICIALFLOWERSPLANTSSILHOUETTE">[5]!Table1[[#All],[QUILT]]</definedName>
    <definedName name="Artwork">#REF!</definedName>
    <definedName name="AssortedSKU_Range">[6]Mapping!$J$2:$J$3</definedName>
    <definedName name="Banner">'[7]Hardline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[8]Amazon!$B$2:$B$6</definedName>
    <definedName name="Bath_Accessories">[8]Amazon!$AA$2:$AA$22</definedName>
    <definedName name="Bath_Rugs">[8]Amazon!$AB$2:$AB$4</definedName>
    <definedName name="Bed_in_a_bag_Full_Queen_King">[8]Amazon!$G$2</definedName>
    <definedName name="Bed_in_a_bag_Twin">[8]Amazon!$F$2</definedName>
    <definedName name="Bed_Pillows">[8]Amazon!$H$2:$H$7</definedName>
    <definedName name="BEDBATH">[5]!Table1[[#All],[BEDDING]]</definedName>
    <definedName name="BEDBATHSIZE">[5]!Table1[[#All],[FULL/QUEEN]]</definedName>
    <definedName name="BEDBATHTICKETTYPE">[5]!Table1[[#All],[SMALL GUM]]</definedName>
    <definedName name="BEDBATHTICKETYPE">[5]!Table1[[#All],[SMALL GUM]]</definedName>
    <definedName name="Bedding">[8]Amazon!$A$2:$A$22</definedName>
    <definedName name="Bedding.">[8]BBB!$A$2:$A$11</definedName>
    <definedName name="Bedspreads_Coverlets">[8]Amazon!$I$2:$I$4</definedName>
    <definedName name="BIG_IDEAS">'[2]x-Lists'!$AU$2:$AU$17</definedName>
    <definedName name="Blankets_Throws">[8]Amazon!$O$2:$O$3</definedName>
    <definedName name="BLANKETSTHROWSA1">[5]!Table1[[#All],[KING]]</definedName>
    <definedName name="BLANKETSTHROWSS">[5]!Table1[[#All],[KING SHAM]]</definedName>
    <definedName name="brands">'[3]other data'!$K$2:$K$48</definedName>
    <definedName name="BULKPREPACKTYPE">'[2]x-Lists'!$H$2:$H$4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NDLEHOLDERS">[5]!Table1[KING]</definedName>
    <definedName name="CANDLES">[5]!Table1[[#All],[BEDSKIRTS]]</definedName>
    <definedName name="CANDLESA1">[5]!Table1[TWIN]</definedName>
    <definedName name="CANDLESA2">[5]!Table1[Column13]</definedName>
    <definedName name="CANDLESETS">[5]!Table1[TWIN]</definedName>
    <definedName name="CANDLESMATERIAL">#REF!</definedName>
    <definedName name="CANDLESMATERIAL\">#REF!</definedName>
    <definedName name="CANDLESPRODUCT">[5]!Table1[[#Headers],[BEDSKIRTS]]</definedName>
    <definedName name="CANDLESSILHOUETTE">[5]!Table1[[#All],[COMFORTER SET]]</definedName>
    <definedName name="CANDLESTICKETTYPE">[5]!Table1[[#All],[LARGE GUM]]</definedName>
    <definedName name="CANDLESTICKETYPE">[5]!Table1[LARGE GUM]</definedName>
    <definedName name="Case_Freight_Range">[6]Mapping!$F$2:$F$19</definedName>
    <definedName name="CATEGORY">[9]Sheet1!$DW$2:$DW$3</definedName>
    <definedName name="categoryfinal">'[10]Import Quote Sheet'!$A$90:$A$190</definedName>
    <definedName name="CFSCY">'[2]x-imports'!$A$2:$A$3</definedName>
    <definedName name="chargeback">'[3]other data'!$B$2:$B$6</definedName>
    <definedName name="CLIMATE">'[2]x-Lists'!$O$2:$O$11</definedName>
    <definedName name="COLOR">'[2]x-Lists'!$AB$2:$AB$7</definedName>
    <definedName name="COLOR_FAMILY">'[2]x-Lists'!$AC$2:$AC$19</definedName>
    <definedName name="colour">[9]Sheet1!$EH$2:$EH$3</definedName>
    <definedName name="COMFORTERSBEDDINGSETSA1">[5]!Table1[[#All],[TWIN]]</definedName>
    <definedName name="COMFORTERSBEDDINGSETSS">[5]!Table1[[#All],[COMFORTER SET]]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'[3]other data'!$I$3:$I$249</definedName>
    <definedName name="CURTAINSDRAPESA1">[5]!Table1[[#All],[VALENCE]]</definedName>
    <definedName name="CURTAINSDRAPESS">[5]!Table1[[#All],[OTHER]]</definedName>
    <definedName name="d">[11]Mapping!$AR$2:$AR$84</definedName>
    <definedName name="_xlnm.Database">'[2]x-Lists'!$A$2:$A$9</definedName>
    <definedName name="dealPricing_Range">[6]Mapping!$BD$2:$BD$3</definedName>
    <definedName name="DEC">#REF!</definedName>
    <definedName name="DECOARTIVEACCENTSSILHOUETTE">[5]!Table1[[#All],[DUVETS]]</definedName>
    <definedName name="DECOR">#REF!</definedName>
    <definedName name="DECORA1">[5]!Table1[NOT USED]</definedName>
    <definedName name="Decorative_Accessories">#REF!</definedName>
    <definedName name="Decorative_Pillows_Inserts_Covers">[8]Amazon!$J$2:$J$3</definedName>
    <definedName name="DECORATIVEACCENSSILHOUETTE">#REF!</definedName>
    <definedName name="DECORATIVEACCENTS">[5]!Table1[[#All],[THROW PILLOWS]]</definedName>
    <definedName name="DECORATIVEACCENTSA1">[5]!Table1[[#All],[KING]]</definedName>
    <definedName name="DECORATIVEACCENTSA2">#REF!</definedName>
    <definedName name="DECORATIVEACCENTSSILHOUETTE">[5]!Table1[[#All],[DUVETS]]</definedName>
    <definedName name="DECORATIVEPILLOWSCHAIRPADS">[5]!Table1[[#All],[THROW PILLOWS]]</definedName>
    <definedName name="DECORATIVEPILLOWSCHAIRPADSA1">[5]!Table1[[#All],[QUEEN]]</definedName>
    <definedName name="DECORPRODUCT">#REF!</definedName>
    <definedName name="Description1_Range">[6]Mapping!$AQ$2:$AQ$72</definedName>
    <definedName name="Description2_Range">[6]Mapping!$AR$2:$AR$84</definedName>
    <definedName name="DesignStrat">#N/A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Division1">'[7]Hardline Drop down'!$A$5:$A$16</definedName>
    <definedName name="Down_Comforters">[8]Amazon!$Q$2:$Q$4</definedName>
    <definedName name="Duvet_Covers">[8]Amazon!$K$2:$K$3</definedName>
    <definedName name="DUVETCOVERSA1">[5]!Table1[[#All],[EURO]]</definedName>
    <definedName name="DUVETCOVERSS">[5]!Table1[[#All],[DUVETS]]</definedName>
    <definedName name="Electrics">[8]Amazon!$R$2:$R$3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[12]Costs!$J$11</definedName>
    <definedName name="FABRIC_WEIGHT">'[2]x-Lists'!$AI$2:$AI$5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IFRACompliance_Range">[6]Mapping!$L$2:$L$10</definedName>
    <definedName name="FIFRAExemption_Range">[6]Mapping!$N$2:$N$3</definedName>
    <definedName name="FILL">'[2]x-Lists'!$AR$2:$AR$7</definedName>
    <definedName name="finalports">'[10]Import Quote Sheet'!$B$90:$B$123</definedName>
    <definedName name="fiscalweeks">#REF!</definedName>
    <definedName name="foam">[9]Sheet1!$EC$2:$EC$3</definedName>
    <definedName name="FOBPORT">'[2]x-imports'!$C$2:$C$40</definedName>
    <definedName name="FRAGRANCEACCESSORIES">[5]!Table1[NOT USED]</definedName>
    <definedName name="FRAGRANCEPLUGINS">[5]!Table1[Column13]</definedName>
    <definedName name="FRAGRANCESPRAYS">#REF!</definedName>
    <definedName name="FRAMES">[5]!Table1[THROW PILLOWS]</definedName>
    <definedName name="FRAMESA1">[5]!Table1[KING]</definedName>
    <definedName name="FRAMESA2">#REF!</definedName>
    <definedName name="FRAMESTICKETTYPE">#REF!</definedName>
    <definedName name="FREIGHT">'[2]x-Lists'!$I$2:$I$5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Home_Décor">[8]Amazon!$C$2</definedName>
    <definedName name="Home_Décor.">[8]BBB!$B$2:$B$10</definedName>
    <definedName name="HOMEDECOR">[5]!Table1[[#All],[DECORATIVE PILLOWS &amp; CHAIR PADS]]</definedName>
    <definedName name="HOMEDECORSIZE">[5]!Table1[[#All],[UNKOWN]]</definedName>
    <definedName name="HOMEDECORTICKETTYPE">[5]!Table1[[#All],[LARGE GUM]]</definedName>
    <definedName name="JARCANDLES">#REF!</definedName>
    <definedName name="JARS">#REF!</definedName>
    <definedName name="KD">[9]Sheet1!$DS$2:$DS$2</definedName>
    <definedName name="Kids_Bath">[8]Amazon!$AC$2:$AC$4</definedName>
    <definedName name="Kids_or_Teen">[8]Amazon!$P$2:$P$21</definedName>
    <definedName name="KIDSBEDDINGA1">[5]!Table1[[#All],[STANDARD]]</definedName>
    <definedName name="KIDSBEDDINGS">[5]!Table1[[#All],[COORDINATING PILLOWS]]</definedName>
    <definedName name="Lennox">#REF!</definedName>
    <definedName name="LicensedProduct_Range">[6]Mapping!$AF$2:$AF$3</definedName>
    <definedName name="LIFESTYLE">'[2]x-Lists'!$T$2:$T$5</definedName>
    <definedName name="Lighting_or_Candleholders">[8]Amazon!$AF$2:$AF$14</definedName>
    <definedName name="LOCALIZATION__PRICEPOINT">'[2]x-Lists'!$Z$2:$Z$5</definedName>
    <definedName name="loctype">'[3]other data'!$BN$2:$BN$6</definedName>
    <definedName name="M">[9]Sheet1!$EA$2:$EA$3</definedName>
    <definedName name="MATERIAL">'[2]x-Lists'!$AE$2:$AE$83</definedName>
    <definedName name="Mattress_Pads_Full_Queen_King">[8]Amazon!$S$2:$S$4</definedName>
    <definedName name="Mattress_Pads_Twin">[8]Amazon!$T$2:$T$8</definedName>
    <definedName name="Mattress_Toppers_Full_Queen_King">[8]Amazon!$U$2</definedName>
    <definedName name="Mattress_Toppers_Twin">[8]Amazon!$V$2:$V$11</definedName>
    <definedName name="MELTS">#REF!</definedName>
    <definedName name="Non_Down_Comforters_Full_Queen_King">[8]Amazon!$L$2:$L$4</definedName>
    <definedName name="Non_Down_Comforters_Twin">[8]Amazon!$M$2:$M$5</definedName>
    <definedName name="NOPE">[5]!Table1[[#All],[BEDDING]]</definedName>
    <definedName name="NOTHING">[5]!Table1[[#Headers],[DECORATIVE PILLOWS &amp; CHAIR PADS]]</definedName>
    <definedName name="NOVELTYCANDLES\">#REF!</definedName>
    <definedName name="NumberOfGroups">12</definedName>
    <definedName name="Office">'[7]Hardline Drop down'!$C$5:$C$21</definedName>
    <definedName name="ORDERTYPE">'[3]other data'!$AN$2:$AN$6</definedName>
    <definedName name="OTB">'[3]other data'!$R$2:$R$14</definedName>
    <definedName name="OTHERCANDLES">#REF!</definedName>
    <definedName name="Outdoor">[8]BBB!$C$2</definedName>
    <definedName name="PACK">[9]Sheet1!$EE$2:$EE$3</definedName>
    <definedName name="PACK_SET">'[2]x-Lists'!$AO$2:$AO$34</definedName>
    <definedName name="PATTERN">'[2]x-Lists'!$AF$2:$AF$49</definedName>
    <definedName name="PAYMENTTERMS">'[2]x-imports'!$E$2:$E$3</definedName>
    <definedName name="Pet_Care">[8]BBB!$D$2:$D$6</definedName>
    <definedName name="PICTUREFRAMESPHOTOALBUMS">[5]!Table1[[#All],[VALENCES]]</definedName>
    <definedName name="PICTUREFRAMESPHOTOALBUMSA1">[5]!Table1[[#All],[NOT USED]]</definedName>
    <definedName name="PICTUREFRAMESPHOTOALBUMSA2">#REF!</definedName>
    <definedName name="PICTUREFRAMESPHOTOALBUMSSILHOUETTE">[5]!Table1[[#All],[COORDINATING PILLOWS]]</definedName>
    <definedName name="PILLARCANDLES">#REF!</definedName>
    <definedName name="Pillow_Shams">[8]Amazon!$N$2</definedName>
    <definedName name="Pillowcases">[8]Amazon!$W$2:$W$3</definedName>
    <definedName name="PILLOWSHAMSA1">[5]!Table1[[#All],[CAL KING]]</definedName>
    <definedName name="PILLOWSHAMSS">[5]!Table1[[#All],[STD SHAM]]</definedName>
    <definedName name="PITCTUREFRAMESPHOTOALBUMS">[5]!Table1[[#All],[VALENCES]]</definedName>
    <definedName name="PkgFormat">#N/A</definedName>
    <definedName name="PO_BUY_TYPE">'[2]x-Lists'!$W$2:$W$5</definedName>
    <definedName name="po_type">'[3]other data'!$AU$2:$AU$11</definedName>
    <definedName name="POOP">#REF!</definedName>
    <definedName name="PORT_IFF">[12]a!$A$10:$B$35</definedName>
    <definedName name="POTPOURRI">#REF!</definedName>
    <definedName name="POtype">#REF!</definedName>
    <definedName name="Preticketed_Range">[6]Mapping!$H$2:$H$3</definedName>
    <definedName name="Prints">#REF!</definedName>
    <definedName name="QSFOB">[13]Q1!$C$38</definedName>
    <definedName name="QUEUING">'[2]x-Lists'!$P$2</definedName>
    <definedName name="QUEUING_ITEMS">'[2]x-Lists'!$Y$2:$Y$50</definedName>
    <definedName name="Quilts">[8]Amazon!$X$2:$X$3</definedName>
    <definedName name="QUILTSANDCOVERLETSA1">[5]!Table1[[#All],[KING / CAL KING]]</definedName>
    <definedName name="QUILTSANDCOVERLETSS">[5]!Table1[[#All],[QUILT]]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unnum">'[3]other data'!$BI$2:$BI$18</definedName>
    <definedName name="saetwe">[5]Mapping!$D$2:$D$53</definedName>
    <definedName name="scalenum">'[3]other data'!$BG$2:$BG$18</definedName>
    <definedName name="SCORECARD">'[2]x-Lists'!$E$2:$E$5</definedName>
    <definedName name="SEASON">'[2]x-Lists'!$L$2:$L$6</definedName>
    <definedName name="Seasonal">[8]BBB!$E$2:$E$3</definedName>
    <definedName name="SellUnits_Range">[6]Mapping!$D$2:$D$53</definedName>
    <definedName name="SHAPE">'[2]x-Lists'!$AK$2:$AK$10</definedName>
    <definedName name="Sheets_Full_Queen_King">[8]Amazon!$Y$2:$Y$4</definedName>
    <definedName name="Sheets_Twin">[8]Amazon!$Z$2:$Z$4</definedName>
    <definedName name="SHEETSA1">[5]!Table1[[#All],[KING PC]]</definedName>
    <definedName name="SHEETSS">[5]!Table1[[#All],[BEDDING SETS]]</definedName>
    <definedName name="SHIPTO">'[2]x-Lists'!$B$2:$B$6</definedName>
    <definedName name="Shower_Curtains">[8]Amazon!$AD$2</definedName>
    <definedName name="SIZE">'[2]x-Lists'!$AL$2:$AL$66</definedName>
    <definedName name="size01">#REF!</definedName>
    <definedName name="size1">#REF!</definedName>
    <definedName name="size1a">#REF!</definedName>
    <definedName name="size2a">#REF!</definedName>
    <definedName name="Slipcovers_Chair_Pads">[8]Amazon!$AH$2</definedName>
    <definedName name="Slipcovers_Chair_Pads.">[8]Amazon!$E$2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[6]Mapping!$BF$2:$BF$3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HROWPILLOWSA1">[5]!Table1[[#All],[NOT USED]]</definedName>
    <definedName name="THROWPILLOWSS">[5]!Table1[[#All],[DEC PILLOW ]]</definedName>
    <definedName name="THROWSPILLOWSA1">[5]!Table1[[#All],[NOT USED]]</definedName>
    <definedName name="TICKET">[3]tickets!$B$3:$B$27</definedName>
    <definedName name="ticket2">[3]tickets!$G$3:$G$27</definedName>
    <definedName name="TICKETTYPE">'[2]x-Lists'!$N$2:$N$8</definedName>
    <definedName name="Towels_Bath_Sheets">[8]Amazon!$AE$2:$AE$3</definedName>
    <definedName name="TransitCalendar">#REF!</definedName>
    <definedName name="TransitOTBWeeks">#REF!</definedName>
    <definedName name="TREATMENT">'[2]x-Lists'!$AT$2:$AT$28</definedName>
    <definedName name="UDA3A">'[3]other data'!$AY$2:$AY$4</definedName>
    <definedName name="UDA3B">'[3]other data'!$AZ$2:$AZ$6</definedName>
    <definedName name="UNIT">[9]Sheet1!$EF$2:$EF$3</definedName>
    <definedName name="upc">'[3]other data'!$AH$2:$AH$10</definedName>
    <definedName name="UPC1A">'[3]other data'!$BD$2:$BD$5</definedName>
    <definedName name="UPC2A">'[3]other data'!$BF$2:$BF$5</definedName>
    <definedName name="Upload">'[7]Hardline Drop down'!$E$5</definedName>
    <definedName name="VALENCESA1">[5]!Table1[[#All],[PANEL]]</definedName>
    <definedName name="VALENCESS">[5]!Table1[[#All],[N/A]]</definedName>
    <definedName name="VASE">#REF!</definedName>
    <definedName name="VendorType">'[7]Hardline Drop down'!$F$5:$F$8</definedName>
    <definedName name="VOTIVETEALIGHTCANDLES">#REF!</definedName>
    <definedName name="WALLDECOR">[5]!Table1[VALENCES]</definedName>
    <definedName name="WALLDECORA1">#REF!</definedName>
    <definedName name="WALLDECORA2">#REF!</definedName>
    <definedName name="WALLDECORSILHOUETTE">[5]!Table1[[#All],[BEDDING SETS]]</definedName>
    <definedName name="WAREHOUSE">'[3]other data'!$BL$2:$BL$24</definedName>
    <definedName name="WAXMELTSTARTS">#REF!</definedName>
    <definedName name="WAXMELTWARMERS">#REF!</definedName>
    <definedName name="WEB_SIZE_CHART">'[2]x-Lists'!$X$2:$X$46</definedName>
    <definedName name="Window_Treatments_Hardware_Accessories">[8]Amazon!$AG$2:$AG$7</definedName>
    <definedName name="Window_Treatments_Hardware_Accessories.">[8]Amazon!$D$2</definedName>
    <definedName name="WINDOWTREATMENTS">[5]!Table1[[#All],[VALENCES]]</definedName>
    <definedName name="wood">[9]Sheet1!$EG$2:$EG$3</definedName>
    <definedName name="WREATH">#REF!</definedName>
    <definedName name="YESNO">'[2]x-Lists'!$D$2:$D$3</definedName>
    <definedName name="YNE">'[3]other data'!$BB$2:$BB$5</definedName>
    <definedName name="YNES">'[3]other data'!$BR$2:$BR$6</definedName>
    <definedName name="阿萨德股份">[5]Mapping!$AN$2:$AN$9</definedName>
    <definedName name="全涤绒布">#REF!</definedName>
    <definedName name="先说说">[14]Mapping!$D$2:$D$53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5" i="5" l="1"/>
  <c r="AW5" i="5"/>
  <c r="AM5" i="5" s="1"/>
  <c r="AS5" i="5"/>
  <c r="AO5" i="5"/>
  <c r="AG5" i="5"/>
  <c r="AB5" i="5"/>
  <c r="AC5" i="5" s="1"/>
  <c r="AE5" i="5" s="1"/>
  <c r="AX4" i="5"/>
  <c r="AW4" i="5" s="1"/>
  <c r="AG4" i="5"/>
  <c r="AB4" i="5"/>
  <c r="AC4" i="5" s="1"/>
  <c r="AE4" i="5" s="1"/>
  <c r="AX3" i="5"/>
  <c r="AW3" i="5"/>
  <c r="AM3" i="5" s="1"/>
  <c r="AS3" i="5"/>
  <c r="AO3" i="5"/>
  <c r="AG3" i="5"/>
  <c r="AB3" i="5"/>
  <c r="AC3" i="5" s="1"/>
  <c r="AE3" i="5" s="1"/>
  <c r="AX2" i="5"/>
  <c r="AW2" i="5" s="1"/>
  <c r="AG2" i="5"/>
  <c r="AB2" i="5"/>
  <c r="AC2" i="5" s="1"/>
  <c r="AE2" i="5" s="1"/>
  <c r="AI3" i="5" l="1"/>
  <c r="AH3" i="5"/>
  <c r="AH4" i="5"/>
  <c r="AI4" i="5" s="1"/>
  <c r="AS2" i="5"/>
  <c r="AO2" i="5"/>
  <c r="AM2" i="5"/>
  <c r="AK2" i="5"/>
  <c r="AS4" i="5"/>
  <c r="AO4" i="5"/>
  <c r="AM4" i="5"/>
  <c r="AK4" i="5"/>
  <c r="AI2" i="5"/>
  <c r="AH2" i="5"/>
  <c r="AH5" i="5"/>
  <c r="AI5" i="5" s="1"/>
  <c r="AU5" i="5" s="1"/>
  <c r="AV5" i="5" s="1"/>
  <c r="AK3" i="5"/>
  <c r="AT3" i="5" s="1"/>
  <c r="AK5" i="5"/>
  <c r="AT5" i="5" s="1"/>
  <c r="AT2" i="5" l="1"/>
  <c r="AU3" i="5"/>
  <c r="AV3" i="5" s="1"/>
  <c r="AU2" i="5"/>
  <c r="AV2" i="5" s="1"/>
  <c r="AT4" i="5"/>
  <c r="AU4" i="5" s="1"/>
  <c r="AV4" i="5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<sst xmlns="http://schemas.openxmlformats.org/spreadsheetml/2006/main" count="107" uniqueCount="73">
  <si>
    <t>Anabelle</t>
  </si>
  <si>
    <t>Brand</t>
  </si>
  <si>
    <t xml:space="preserve">Intelligent Design 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</si>
  <si>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</si>
  <si>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</si>
  <si>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</si>
  <si>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</si>
  <si>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</si>
  <si>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</si>
  <si>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</si>
  <si>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</si>
  <si>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</si>
  <si>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</si>
  <si>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</si>
  <si>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</si>
  <si>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</si>
  <si>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</si>
  <si>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</si>
  <si>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</si>
  <si>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</si>
  <si>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</si>
  <si>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</si>
  <si>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</si>
  <si>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</si>
  <si>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</si>
  <si>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</si>
  <si>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</si>
  <si>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</si>
  <si>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</si>
  <si>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</si>
  <si>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</si>
  <si>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</si>
  <si>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</si>
  <si>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</si>
  <si>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</si>
  <si>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</si>
  <si>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</si>
  <si>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</si>
  <si>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</si>
  <si>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</si>
  <si>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</si>
  <si>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</si>
  <si>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</si>
  <si>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</si>
  <si>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</si>
  <si>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</si>
  <si>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</si>
  <si>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</si>
  <si>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</si>
  <si>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</si>
  <si>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</si>
  <si>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</si>
  <si>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</si>
  <si>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</si>
  <si>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</si>
  <si>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</si>
  <si>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1st Shipment</t>
  </si>
  <si>
    <t>2nd Shipment</t>
  </si>
  <si>
    <t>Polyester Print Comforter Set</t>
  </si>
  <si>
    <t>100% Polyester Comforter</t>
  </si>
  <si>
    <t>Comforter/Shams face 85gsm microfiber printed, lace ruching on top, back 85gsm solid microfiber. Filling 200gsm poly fill.</t>
  </si>
  <si>
    <t>Polyester Microfiber</t>
  </si>
  <si>
    <t>Twin/Twin XL: 
1 Comforter:68"W x 90"L
1 Standard Sham:20"W x 26"L(1)</t>
  </si>
  <si>
    <t>Pink</t>
  </si>
  <si>
    <t>Set</t>
  </si>
  <si>
    <t>Compressed/Knocked Down</t>
  </si>
  <si>
    <t>9404.40.9022</t>
  </si>
  <si>
    <t>Queen: 
1 Comforter:90"W x 90"L
2 Standard Shams:20"W x 26"L(2)</t>
  </si>
  <si>
    <t>Blue</t>
  </si>
  <si>
    <t>ID10-2515</t>
  </si>
  <si>
    <t>ID10-2516</t>
  </si>
  <si>
    <t>ID10-2517</t>
  </si>
  <si>
    <t>ID10-2514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</si>
</sst>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</numFmts>
  <fonts count="8" x14ac:knownFonts="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color indexed="12"/>
      <name val="Arial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77" fontId="5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</cellStyleXfs>
  <cellXfs count="48">
    <xf numFmtId="0" fontId="0" fillId="0" borderId="0" xfId="0"/>
    <xf numFmtId="0" fontId="4" fillId="0" borderId="0" xfId="2" applyFont="1" applyAlignment="1">
      <alignment wrapText="1"/>
    </xf>
    <xf numFmtId="0" fontId="5" fillId="0" borderId="0" xfId="2" applyAlignment="1">
      <alignment horizontal="center" wrapText="1"/>
    </xf>
    <xf numFmtId="0" fontId="5" fillId="0" borderId="0" xfId="2" applyAlignment="1">
      <alignment wrapText="1"/>
    </xf>
    <xf numFmtId="179" fontId="5" fillId="0" borderId="0" xfId="2" applyNumberFormat="1" applyAlignment="1">
      <alignment wrapText="1"/>
    </xf>
    <xf numFmtId="2" fontId="5" fillId="0" borderId="0" xfId="2" applyNumberFormat="1" applyAlignment="1">
      <alignment wrapText="1"/>
    </xf>
    <xf numFmtId="178" fontId="5" fillId="0" borderId="0" xfId="2" applyNumberFormat="1" applyAlignment="1">
      <alignment wrapText="1"/>
    </xf>
    <xf numFmtId="180" fontId="5" fillId="0" borderId="0" xfId="2" applyNumberFormat="1" applyAlignment="1">
      <alignment wrapText="1"/>
    </xf>
    <xf numFmtId="1" fontId="5" fillId="0" borderId="0" xfId="2" applyNumberFormat="1" applyAlignment="1">
      <alignment wrapText="1"/>
    </xf>
    <xf numFmtId="181" fontId="5" fillId="0" borderId="0" xfId="2" applyNumberFormat="1" applyAlignment="1">
      <alignment wrapText="1"/>
    </xf>
    <xf numFmtId="10" fontId="5" fillId="0" borderId="0" xfId="2" applyNumberFormat="1" applyAlignment="1">
      <alignment wrapText="1"/>
    </xf>
    <xf numFmtId="0" fontId="1" fillId="0" borderId="1" xfId="2" applyFont="1" applyBorder="1" applyAlignment="1">
      <alignment horizontal="center" wrapText="1"/>
    </xf>
    <xf numFmtId="0" fontId="1" fillId="3" borderId="1" xfId="2" applyFont="1" applyFill="1" applyBorder="1" applyAlignment="1">
      <alignment horizontal="center" wrapText="1"/>
    </xf>
    <xf numFmtId="0" fontId="3" fillId="3" borderId="1" xfId="2" applyFont="1" applyFill="1" applyBorder="1" applyAlignment="1">
      <alignment horizontal="center" wrapText="1"/>
    </xf>
    <xf numFmtId="0" fontId="3" fillId="4" borderId="1" xfId="2" applyFont="1" applyFill="1" applyBorder="1" applyAlignment="1">
      <alignment horizontal="center" wrapText="1"/>
    </xf>
    <xf numFmtId="0" fontId="1" fillId="4" borderId="1" xfId="2" applyFont="1" applyFill="1" applyBorder="1" applyAlignment="1">
      <alignment horizontal="center" wrapText="1"/>
    </xf>
    <xf numFmtId="0" fontId="4" fillId="0" borderId="1" xfId="2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179" fontId="1" fillId="5" borderId="1" xfId="2" applyNumberFormat="1" applyFont="1" applyFill="1" applyBorder="1" applyAlignment="1">
      <alignment horizontal="center" wrapText="1"/>
    </xf>
    <xf numFmtId="2" fontId="1" fillId="5" borderId="1" xfId="2" applyNumberFormat="1" applyFont="1" applyFill="1" applyBorder="1" applyAlignment="1">
      <alignment horizontal="center" wrapText="1"/>
    </xf>
    <xf numFmtId="178" fontId="6" fillId="5" borderId="1" xfId="3" applyNumberFormat="1" applyFont="1" applyFill="1" applyBorder="1" applyAlignment="1">
      <alignment wrapText="1"/>
    </xf>
    <xf numFmtId="178" fontId="1" fillId="6" borderId="2" xfId="2" applyNumberFormat="1" applyFont="1" applyFill="1" applyBorder="1" applyAlignment="1">
      <alignment horizontal="center" wrapText="1"/>
    </xf>
    <xf numFmtId="178" fontId="1" fillId="5" borderId="1" xfId="2" applyNumberFormat="1" applyFont="1" applyFill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180" fontId="1" fillId="0" borderId="1" xfId="2" applyNumberFormat="1" applyFont="1" applyBorder="1" applyAlignment="1">
      <alignment horizontal="center" wrapText="1"/>
    </xf>
    <xf numFmtId="179" fontId="4" fillId="0" borderId="1" xfId="2" applyNumberFormat="1" applyFont="1" applyBorder="1" applyAlignment="1">
      <alignment wrapText="1"/>
    </xf>
    <xf numFmtId="2" fontId="4" fillId="0" borderId="1" xfId="2" applyNumberFormat="1" applyFont="1" applyBorder="1" applyAlignment="1">
      <alignment wrapText="1"/>
    </xf>
    <xf numFmtId="178" fontId="4" fillId="0" borderId="1" xfId="2" applyNumberFormat="1" applyFont="1" applyBorder="1" applyAlignment="1">
      <alignment wrapText="1"/>
    </xf>
    <xf numFmtId="180" fontId="4" fillId="0" borderId="1" xfId="2" applyNumberFormat="1" applyFont="1" applyBorder="1" applyAlignment="1">
      <alignment wrapText="1"/>
    </xf>
    <xf numFmtId="2" fontId="1" fillId="0" borderId="1" xfId="2" applyNumberFormat="1" applyFont="1" applyBorder="1" applyAlignment="1">
      <alignment horizontal="center" wrapText="1"/>
    </xf>
    <xf numFmtId="1" fontId="1" fillId="0" borderId="1" xfId="2" applyNumberFormat="1" applyFont="1" applyBorder="1" applyAlignment="1">
      <alignment horizontal="center" wrapText="1"/>
    </xf>
    <xf numFmtId="181" fontId="6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78" fontId="6" fillId="0" borderId="1" xfId="3" applyNumberFormat="1" applyFont="1" applyBorder="1" applyAlignment="1">
      <alignment wrapText="1"/>
    </xf>
    <xf numFmtId="1" fontId="4" fillId="0" borderId="1" xfId="2" applyNumberFormat="1" applyFont="1" applyBorder="1" applyAlignment="1">
      <alignment wrapText="1"/>
    </xf>
    <xf numFmtId="181" fontId="4" fillId="7" borderId="1" xfId="2" applyNumberFormat="1" applyFont="1" applyFill="1" applyBorder="1" applyAlignment="1">
      <alignment wrapText="1"/>
    </xf>
    <xf numFmtId="1" fontId="4" fillId="7" borderId="1" xfId="2" applyNumberFormat="1" applyFont="1" applyFill="1" applyBorder="1" applyAlignment="1">
      <alignment wrapText="1"/>
    </xf>
    <xf numFmtId="178" fontId="4" fillId="7" borderId="1" xfId="2" applyNumberFormat="1" applyFont="1" applyFill="1" applyBorder="1" applyAlignment="1">
      <alignment wrapText="1"/>
    </xf>
    <xf numFmtId="10" fontId="1" fillId="0" borderId="1" xfId="2" applyNumberFormat="1" applyFont="1" applyBorder="1" applyAlignment="1">
      <alignment horizontal="center" wrapText="1"/>
    </xf>
    <xf numFmtId="10" fontId="4" fillId="0" borderId="1" xfId="2" applyNumberFormat="1" applyFont="1" applyBorder="1" applyAlignment="1">
      <alignment wrapText="1"/>
    </xf>
    <xf numFmtId="178" fontId="6" fillId="2" borderId="1" xfId="3" applyNumberFormat="1" applyFont="1" applyFill="1" applyBorder="1" applyAlignment="1">
      <alignment wrapText="1"/>
    </xf>
    <xf numFmtId="10" fontId="6" fillId="2" borderId="1" xfId="3" applyNumberFormat="1" applyFont="1" applyFill="1" applyBorder="1" applyAlignment="1">
      <alignment wrapText="1"/>
    </xf>
    <xf numFmtId="10" fontId="4" fillId="7" borderId="1" xfId="5" applyNumberFormat="1" applyFont="1" applyFill="1" applyBorder="1" applyAlignment="1">
      <alignment wrapText="1"/>
    </xf>
    <xf numFmtId="178" fontId="1" fillId="2" borderId="1" xfId="2" applyNumberFormat="1" applyFont="1" applyFill="1" applyBorder="1" applyAlignment="1">
      <alignment horizontal="center" wrapText="1"/>
    </xf>
    <xf numFmtId="10" fontId="1" fillId="2" borderId="1" xfId="2" applyNumberFormat="1" applyFont="1" applyFill="1" applyBorder="1" applyAlignment="1">
      <alignment horizontal="center" wrapText="1"/>
    </xf>
    <xf numFmtId="178" fontId="4" fillId="0" borderId="0" xfId="2" applyNumberFormat="1" applyFont="1" applyAlignment="1">
      <alignment wrapText="1"/>
    </xf>
  </cellXfs>
  <cellStyles count="8">
    <cellStyle name="Currency 2" xfId="1"/>
    <cellStyle name="Normal 2" xfId="2"/>
    <cellStyle name="Normal 2 18 2" xfId="3"/>
    <cellStyle name="Normal_Fashion Bedding Fall 2012 2" xfId="4"/>
    <cellStyle name="Percent 2" xfId="5"/>
    <cellStyle name="Style 1" xfId="6"/>
    <cellStyle name="常规" xfId="0" builtinId="0"/>
    <cellStyle name="样式 1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111125</xdr:colOff>
      <xdr:row>1</xdr:row>
      <xdr:rowOff>176530</xdr:rowOff>
    </xdr:from>
    <xdr:to>
      <xdr:col>2</xdr:col>
      <xdr:colOff>75565</xdr:colOff>
      <xdr:row>2</xdr:row>
      <xdr:rowOff>625475</xdr:rowOff>
    </xdr:to>
    <xdr:pic>
      <xdr:nvPicPr>
        <xdr:cNvPr id="2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350010"/>
          <a:ext cx="1151890" cy="1147445"/>
        </a:xfrm>
        <a:prstGeom prst="rect">
          <a:avLst/>
        </a:prstGeom>
      </xdr:spPr>
    </xdr:pic>
    <xdr:clientData/>
  </xdr:twoCellAnchor>
  <xdr:twoCellAnchor editAs="oneCell">
    <xdr:from>
      <xdr:col>1</xdr:col>
      <xdr:colOff>136525</xdr:colOff>
      <xdr:row>3</xdr:row>
      <xdr:rowOff>69215</xdr:rowOff>
    </xdr:from>
    <xdr:to>
      <xdr:col>1</xdr:col>
      <xdr:colOff>1132840</xdr:colOff>
      <xdr:row>4</xdr:row>
      <xdr:rowOff>589280</xdr:rowOff>
    </xdr:to>
    <xdr:pic>
      <xdr:nvPicPr>
        <xdr:cNvPr id="3" name="Picture 6"/>
        <xdr:cNvPicPr>
          <a:picLocks noChangeAspect="1"/>
        </xdr:cNvPicPr>
      </xdr:nvPicPr>
      <xdr:blipFill>
        <a:blip xmlns:r="http://schemas.openxmlformats.org/officeDocument/2006/relationships" r:embed="rId2"/>
        <a:srcRect r="52312"/>
        <a:stretch>
          <a:fillRect/>
        </a:stretch>
      </xdr:blipFill>
      <xdr:spPr>
        <a:xfrm>
          <a:off x="844550" y="2639695"/>
          <a:ext cx="1043940" cy="1218565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6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2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4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5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3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4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8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9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0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Info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FA20 BIG ONE JERSEY"/>
      <sheetName val="RecoveredExternalLink9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mazon"/>
      <sheetName val="BBB"/>
      <sheetName val="Domestic"/>
      <sheetName val="EEC-waterfall ruffle"/>
      <sheetName val="price"/>
      <sheetName val="EEC-Gracie tufted"/>
      <sheetName val="Elieen -Production"/>
      <sheetName val="Hardline Drop 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Amazon"/>
      <sheetName val="BB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5"/>
  <sheetViews>
    <sheetView tabSelected="1" workbookViewId="0">
      <selection activeCell="Q2" sqref="Q2:T5"/>
    </sheetView>
  </sheetViews>
  <sheetFormatPr defaultColWidth="9.140625" defaultRowHeight="15" x14ac:dyDescent="0.25"/>
  <cols>
    <col min="1" max="1" width="10.140625" style="2" customWidth="1"/>
    <col min="2" max="2" width="17" style="3" customWidth="1"/>
    <col min="3" max="3" width="8.42578125" style="3" customWidth="1"/>
    <col min="4" max="4" width="10.42578125" style="3" customWidth="1"/>
    <col min="5" max="5" width="10.85546875" style="3" customWidth="1"/>
    <col min="6" max="6" width="11.140625" style="3" customWidth="1"/>
    <col min="7" max="7" width="9.140625" style="3" customWidth="1"/>
    <col min="8" max="8" width="14" style="3" customWidth="1"/>
    <col min="9" max="9" width="11.140625" style="3" customWidth="1"/>
    <col min="10" max="10" width="28.140625" style="3" customWidth="1"/>
    <col min="11" max="11" width="13.28515625" style="3" customWidth="1"/>
    <col min="12" max="12" width="23.140625" style="3" customWidth="1"/>
    <col min="13" max="13" width="9" style="3" customWidth="1"/>
    <col min="14" max="15" width="14" style="3" customWidth="1"/>
    <col min="16" max="16" width="8.7109375" style="3" customWidth="1"/>
    <col min="17" max="17" width="11.140625" style="4" customWidth="1"/>
    <col min="18" max="18" width="9.85546875" style="5" customWidth="1"/>
    <col min="19" max="19" width="12" style="6" customWidth="1"/>
    <col min="20" max="20" width="10.140625" style="6" customWidth="1"/>
    <col min="21" max="21" width="8.140625" style="6" customWidth="1"/>
    <col min="22" max="22" width="9.28515625" style="3" customWidth="1"/>
    <col min="23" max="23" width="10.28515625" style="7" customWidth="1"/>
    <col min="24" max="24" width="12.5703125" style="7" customWidth="1"/>
    <col min="25" max="25" width="10.28515625" style="7" customWidth="1"/>
    <col min="26" max="26" width="12.7109375" style="5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3" customWidth="1"/>
    <col min="31" max="31" width="13.7109375" style="6" customWidth="1"/>
    <col min="32" max="32" width="11.85546875" style="3" customWidth="1"/>
    <col min="33" max="33" width="8.42578125" style="10" customWidth="1"/>
    <col min="34" max="34" width="12.42578125" style="6" customWidth="1"/>
    <col min="35" max="35" width="8.85546875" style="6" customWidth="1"/>
    <col min="36" max="36" width="7.85546875" style="10" customWidth="1"/>
    <col min="37" max="37" width="5.85546875" style="6" customWidth="1"/>
    <col min="38" max="38" width="8.42578125" style="10" customWidth="1"/>
    <col min="39" max="39" width="12" style="6" customWidth="1"/>
    <col min="40" max="40" width="11.7109375" style="10" customWidth="1"/>
    <col min="41" max="41" width="10.85546875" style="6" customWidth="1"/>
    <col min="42" max="42" width="10.7109375" style="6" customWidth="1"/>
    <col min="43" max="43" width="9.7109375" style="3" customWidth="1"/>
    <col min="44" max="44" width="9.7109375" style="10" customWidth="1"/>
    <col min="45" max="45" width="10" style="6" customWidth="1"/>
    <col min="46" max="46" width="9.5703125" style="6" customWidth="1"/>
    <col min="47" max="47" width="11.7109375" style="6" customWidth="1"/>
    <col min="48" max="48" width="11.140625" style="10" customWidth="1"/>
    <col min="49" max="49" width="11.28515625" style="6" customWidth="1"/>
    <col min="50" max="50" width="11.7109375" style="6" customWidth="1"/>
    <col min="51" max="51" width="12.7109375" style="6" customWidth="1"/>
    <col min="52" max="52" width="12.140625" style="10" customWidth="1"/>
    <col min="53" max="53" width="12.140625" style="8" customWidth="1"/>
    <col min="54" max="54" width="11.5703125" style="3" customWidth="1"/>
    <col min="55" max="55" width="9.140625" style="3" customWidth="1"/>
    <col min="56" max="56" width="9.140625" style="3"/>
    <col min="57" max="57" width="11.7109375" style="3"/>
    <col min="58" max="16384" width="9.140625" style="3"/>
  </cols>
  <sheetData>
    <row r="1" spans="1:58" ht="63.4" customHeight="1" x14ac:dyDescent="0.25">
      <c r="A1" s="11" t="s">
        <v>5</v>
      </c>
      <c r="B1" s="11" t="s">
        <v>6</v>
      </c>
      <c r="C1" s="12" t="s">
        <v>7</v>
      </c>
      <c r="D1" s="13" t="s">
        <v>1</v>
      </c>
      <c r="E1" s="13" t="s">
        <v>3</v>
      </c>
      <c r="F1" s="14" t="s">
        <v>8</v>
      </c>
      <c r="G1" s="12" t="s">
        <v>9</v>
      </c>
      <c r="H1" s="15" t="s">
        <v>10</v>
      </c>
      <c r="I1" s="15" t="s">
        <v>11</v>
      </c>
      <c r="J1" s="15" t="s">
        <v>12</v>
      </c>
      <c r="K1" s="15" t="s">
        <v>13</v>
      </c>
      <c r="L1" s="15" t="s">
        <v>14</v>
      </c>
      <c r="M1" s="15" t="s">
        <v>15</v>
      </c>
      <c r="N1" s="12" t="s">
        <v>16</v>
      </c>
      <c r="O1" s="12" t="s">
        <v>17</v>
      </c>
      <c r="P1" s="15" t="s">
        <v>18</v>
      </c>
      <c r="Q1" s="20" t="s">
        <v>19</v>
      </c>
      <c r="R1" s="21" t="s">
        <v>20</v>
      </c>
      <c r="S1" s="22" t="s">
        <v>21</v>
      </c>
      <c r="T1" s="23" t="s">
        <v>22</v>
      </c>
      <c r="U1" s="24" t="s">
        <v>23</v>
      </c>
      <c r="V1" s="25" t="s">
        <v>24</v>
      </c>
      <c r="W1" s="26" t="s">
        <v>25</v>
      </c>
      <c r="X1" s="26" t="s">
        <v>26</v>
      </c>
      <c r="Y1" s="26" t="s">
        <v>27</v>
      </c>
      <c r="Z1" s="31" t="s">
        <v>28</v>
      </c>
      <c r="AA1" s="32" t="s">
        <v>29</v>
      </c>
      <c r="AB1" s="33" t="s">
        <v>30</v>
      </c>
      <c r="AC1" s="34" t="s">
        <v>31</v>
      </c>
      <c r="AD1" s="11" t="s">
        <v>32</v>
      </c>
      <c r="AE1" s="35" t="s">
        <v>33</v>
      </c>
      <c r="AF1" s="11" t="s">
        <v>34</v>
      </c>
      <c r="AG1" s="40" t="s">
        <v>35</v>
      </c>
      <c r="AH1" s="35" t="s">
        <v>36</v>
      </c>
      <c r="AI1" s="35" t="s">
        <v>37</v>
      </c>
      <c r="AJ1" s="40" t="s">
        <v>38</v>
      </c>
      <c r="AK1" s="35" t="s">
        <v>39</v>
      </c>
      <c r="AL1" s="40" t="s">
        <v>40</v>
      </c>
      <c r="AM1" s="35" t="s">
        <v>41</v>
      </c>
      <c r="AN1" s="40" t="s">
        <v>42</v>
      </c>
      <c r="AO1" s="35" t="s">
        <v>43</v>
      </c>
      <c r="AP1" s="35" t="s">
        <v>44</v>
      </c>
      <c r="AQ1" s="25" t="s">
        <v>45</v>
      </c>
      <c r="AR1" s="40" t="s">
        <v>46</v>
      </c>
      <c r="AS1" s="35" t="s">
        <v>47</v>
      </c>
      <c r="AT1" s="35" t="s">
        <v>48</v>
      </c>
      <c r="AU1" s="42" t="s">
        <v>49</v>
      </c>
      <c r="AV1" s="43" t="s">
        <v>50</v>
      </c>
      <c r="AW1" s="42" t="s">
        <v>51</v>
      </c>
      <c r="AX1" s="42" t="s">
        <v>52</v>
      </c>
      <c r="AY1" s="45" t="s">
        <v>53</v>
      </c>
      <c r="AZ1" s="46" t="s">
        <v>54</v>
      </c>
      <c r="BA1" s="32" t="s">
        <v>55</v>
      </c>
      <c r="BB1" s="3" t="s">
        <v>56</v>
      </c>
      <c r="BC1" s="3" t="s">
        <v>57</v>
      </c>
    </row>
    <row r="2" spans="1:58" s="1" customFormat="1" ht="54.95" customHeight="1" x14ac:dyDescent="0.25">
      <c r="A2" s="16">
        <v>1</v>
      </c>
      <c r="B2" s="17"/>
      <c r="C2" s="17"/>
      <c r="D2" s="17" t="s">
        <v>2</v>
      </c>
      <c r="E2" s="17"/>
      <c r="F2" s="17" t="s">
        <v>4</v>
      </c>
      <c r="G2" s="17" t="s">
        <v>0</v>
      </c>
      <c r="H2" s="17" t="s">
        <v>58</v>
      </c>
      <c r="I2" s="17" t="s">
        <v>59</v>
      </c>
      <c r="J2" s="17" t="s">
        <v>60</v>
      </c>
      <c r="K2" s="17" t="s">
        <v>61</v>
      </c>
      <c r="L2" s="17" t="s">
        <v>62</v>
      </c>
      <c r="M2" s="17" t="s">
        <v>63</v>
      </c>
      <c r="N2" s="18" t="s">
        <v>72</v>
      </c>
      <c r="O2" s="19"/>
      <c r="P2" s="17" t="s">
        <v>64</v>
      </c>
      <c r="Q2" s="27">
        <v>80.7</v>
      </c>
      <c r="R2" s="28">
        <v>7.75</v>
      </c>
      <c r="S2" s="6">
        <v>10.41</v>
      </c>
      <c r="T2" s="6">
        <v>10.41</v>
      </c>
      <c r="U2" s="29"/>
      <c r="V2" s="17" t="s">
        <v>65</v>
      </c>
      <c r="W2" s="30">
        <v>43</v>
      </c>
      <c r="X2" s="30">
        <v>33</v>
      </c>
      <c r="Y2" s="30">
        <v>15</v>
      </c>
      <c r="Z2" s="28"/>
      <c r="AA2" s="36">
        <v>1</v>
      </c>
      <c r="AB2" s="37">
        <f>IF(W2="","",W2*X2*Y2/1000000)</f>
        <v>2.1000000000000001E-2</v>
      </c>
      <c r="AC2" s="38">
        <f>IF(AA2="","",65/AB2*AA2)</f>
        <v>3095</v>
      </c>
      <c r="AD2" s="17">
        <v>3700</v>
      </c>
      <c r="AE2" s="39">
        <f>IF(ISERROR(AD2/AC2),"",AD2/AC2)</f>
        <v>1.2</v>
      </c>
      <c r="AF2" s="17" t="s">
        <v>66</v>
      </c>
      <c r="AG2" s="41">
        <f t="shared" ref="AG2:AG5" si="0">12.8%+10%</f>
        <v>0.22800000000000001</v>
      </c>
      <c r="AH2" s="39" t="str">
        <f>IF(ISERROR(#REF!*AG2),"",#REF!*AG2)</f>
        <v/>
      </c>
      <c r="AI2" s="39" t="str">
        <f>IF(ISERROR(#REF!+AE2+AH2),"",#REF!+AE2+AH2)</f>
        <v/>
      </c>
      <c r="AJ2" s="41">
        <v>0.31</v>
      </c>
      <c r="AK2" s="39">
        <f>IF(ISERROR(AW2*AJ2),"",AW2*AJ2)</f>
        <v>11.13</v>
      </c>
      <c r="AL2" s="41"/>
      <c r="AM2" s="39">
        <f>IF(ISERROR(AW2*AL2),"",AW2*AL2)</f>
        <v>0</v>
      </c>
      <c r="AN2" s="41">
        <v>0.1</v>
      </c>
      <c r="AO2" s="39">
        <f>IF(ISERROR(AW2*AN2),"",AW2*AN2)</f>
        <v>3.59</v>
      </c>
      <c r="AP2" s="39"/>
      <c r="AQ2" s="17"/>
      <c r="AR2" s="41"/>
      <c r="AS2" s="39">
        <f>IF(ISERROR(AW2*AR2),"",AW2*AR2)</f>
        <v>0</v>
      </c>
      <c r="AT2" s="39">
        <f>IF(ISERROR(AK2+AM2+AO2+AP2+AS2),"",AK2+AM2+AO2+AP2+AS2)</f>
        <v>14.72</v>
      </c>
      <c r="AU2" s="39" t="str">
        <f>IF(ISERROR(AI2+AT2),"",AI2+AT2)</f>
        <v/>
      </c>
      <c r="AV2" s="44" t="str">
        <f>IF(ISERROR((AW2-AU2)/AW2),"",(AW2-AU2)/AW2)</f>
        <v/>
      </c>
      <c r="AW2" s="39">
        <f t="shared" ref="AW2:AW5" si="1">IF(AX2="","",AX2/1.05)</f>
        <v>35.9</v>
      </c>
      <c r="AX2" s="39">
        <f>IF(ISERROR(AY2*(1-AZ2)),"",AY2*(1-AZ2))</f>
        <v>37.69</v>
      </c>
      <c r="AY2" s="29">
        <v>64.989999999999995</v>
      </c>
      <c r="AZ2" s="41">
        <v>0.42</v>
      </c>
      <c r="BA2" s="36">
        <v>190</v>
      </c>
      <c r="BB2" s="1">
        <v>95</v>
      </c>
      <c r="BC2" s="1">
        <v>95</v>
      </c>
      <c r="BF2" s="47"/>
    </row>
    <row r="3" spans="1:58" s="1" customFormat="1" ht="54.95" customHeight="1" x14ac:dyDescent="0.25">
      <c r="A3" s="16">
        <v>2</v>
      </c>
      <c r="B3" s="17"/>
      <c r="C3" s="17"/>
      <c r="D3" s="17" t="s">
        <v>2</v>
      </c>
      <c r="E3" s="17"/>
      <c r="F3" s="17" t="s">
        <v>4</v>
      </c>
      <c r="G3" s="17" t="s">
        <v>0</v>
      </c>
      <c r="H3" s="17" t="s">
        <v>58</v>
      </c>
      <c r="I3" s="17" t="s">
        <v>59</v>
      </c>
      <c r="J3" s="17" t="s">
        <v>60</v>
      </c>
      <c r="K3" s="17" t="s">
        <v>61</v>
      </c>
      <c r="L3" s="17" t="s">
        <v>67</v>
      </c>
      <c r="M3" s="17" t="s">
        <v>63</v>
      </c>
      <c r="N3" s="19" t="s">
        <v>69</v>
      </c>
      <c r="O3" s="19"/>
      <c r="P3" s="17" t="s">
        <v>64</v>
      </c>
      <c r="Q3" s="27">
        <v>101.4</v>
      </c>
      <c r="R3" s="28">
        <v>7.75</v>
      </c>
      <c r="S3" s="6">
        <v>13.08</v>
      </c>
      <c r="T3" s="6">
        <v>13.08</v>
      </c>
      <c r="U3" s="29"/>
      <c r="V3" s="17" t="s">
        <v>65</v>
      </c>
      <c r="W3" s="30">
        <v>43</v>
      </c>
      <c r="X3" s="30">
        <v>33</v>
      </c>
      <c r="Y3" s="30">
        <v>15</v>
      </c>
      <c r="Z3" s="28"/>
      <c r="AA3" s="36">
        <v>1</v>
      </c>
      <c r="AB3" s="37">
        <f>IF(W3="","",W3*X3*Y3/1000000)</f>
        <v>2.1000000000000001E-2</v>
      </c>
      <c r="AC3" s="38">
        <f>IF(AA3="","",65/AB3*AA3)</f>
        <v>3095</v>
      </c>
      <c r="AD3" s="17">
        <v>3700</v>
      </c>
      <c r="AE3" s="39">
        <f>IF(ISERROR(AD3/AC3),"",AD3/AC3)</f>
        <v>1.2</v>
      </c>
      <c r="AF3" s="17" t="s">
        <v>66</v>
      </c>
      <c r="AG3" s="41">
        <f t="shared" si="0"/>
        <v>0.22800000000000001</v>
      </c>
      <c r="AH3" s="39" t="str">
        <f>IF(ISERROR(#REF!*AG3),"",#REF!*AG3)</f>
        <v/>
      </c>
      <c r="AI3" s="39" t="str">
        <f>IF(ISERROR(#REF!+AE3+AH3),"",#REF!+AE3+AH3)</f>
        <v/>
      </c>
      <c r="AJ3" s="41">
        <v>0.31</v>
      </c>
      <c r="AK3" s="39">
        <f>IF(ISERROR(AW3*AJ3),"",AW3*AJ3)</f>
        <v>12.84</v>
      </c>
      <c r="AL3" s="41"/>
      <c r="AM3" s="39">
        <f>IF(ISERROR(AW3*AL3),"",AW3*AL3)</f>
        <v>0</v>
      </c>
      <c r="AN3" s="41">
        <v>0.1</v>
      </c>
      <c r="AO3" s="39">
        <f>IF(ISERROR(AW3*AN3),"",AW3*AN3)</f>
        <v>4.1399999999999997</v>
      </c>
      <c r="AP3" s="39"/>
      <c r="AQ3" s="17"/>
      <c r="AR3" s="41"/>
      <c r="AS3" s="39">
        <f>IF(ISERROR(AW3*AR3),"",AW3*AR3)</f>
        <v>0</v>
      </c>
      <c r="AT3" s="39">
        <f>IF(ISERROR(AK3+AM3+AO3+AP3+AS3),"",AK3+AM3+AO3+AP3+AS3)</f>
        <v>16.98</v>
      </c>
      <c r="AU3" s="39" t="str">
        <f>IF(ISERROR(AI3+AT3),"",AI3+AT3)</f>
        <v/>
      </c>
      <c r="AV3" s="44" t="str">
        <f>IF(ISERROR((AW3-AU3)/AW3),"",(AW3-AU3)/AW3)</f>
        <v/>
      </c>
      <c r="AW3" s="39">
        <f t="shared" si="1"/>
        <v>41.42</v>
      </c>
      <c r="AX3" s="39">
        <f>IF(ISERROR(AY3*(1-AZ3)),"",AY3*(1-AZ3))</f>
        <v>43.49</v>
      </c>
      <c r="AY3" s="29">
        <v>74.989999999999995</v>
      </c>
      <c r="AZ3" s="41">
        <v>0.42</v>
      </c>
      <c r="BA3" s="36">
        <v>550</v>
      </c>
      <c r="BB3" s="1">
        <v>275</v>
      </c>
      <c r="BC3" s="1">
        <v>275</v>
      </c>
    </row>
    <row r="4" spans="1:58" s="1" customFormat="1" ht="54.95" customHeight="1" x14ac:dyDescent="0.25">
      <c r="A4" s="16">
        <v>3</v>
      </c>
      <c r="B4" s="17"/>
      <c r="C4" s="17"/>
      <c r="D4" s="17" t="s">
        <v>2</v>
      </c>
      <c r="E4" s="17"/>
      <c r="F4" s="17" t="s">
        <v>4</v>
      </c>
      <c r="G4" s="17" t="s">
        <v>0</v>
      </c>
      <c r="H4" s="17" t="s">
        <v>58</v>
      </c>
      <c r="I4" s="17" t="s">
        <v>59</v>
      </c>
      <c r="J4" s="17" t="s">
        <v>60</v>
      </c>
      <c r="K4" s="17" t="s">
        <v>61</v>
      </c>
      <c r="L4" s="17" t="s">
        <v>62</v>
      </c>
      <c r="M4" s="17" t="s">
        <v>68</v>
      </c>
      <c r="N4" s="19" t="s">
        <v>70</v>
      </c>
      <c r="O4" s="19"/>
      <c r="P4" s="17" t="s">
        <v>64</v>
      </c>
      <c r="Q4" s="27">
        <v>80.7</v>
      </c>
      <c r="R4" s="28">
        <v>7.75</v>
      </c>
      <c r="S4" s="6">
        <v>10.41</v>
      </c>
      <c r="T4" s="6">
        <v>10.41</v>
      </c>
      <c r="U4" s="29"/>
      <c r="V4" s="17" t="s">
        <v>65</v>
      </c>
      <c r="W4" s="30">
        <v>43</v>
      </c>
      <c r="X4" s="30">
        <v>33</v>
      </c>
      <c r="Y4" s="30">
        <v>15</v>
      </c>
      <c r="Z4" s="28"/>
      <c r="AA4" s="36">
        <v>1</v>
      </c>
      <c r="AB4" s="37">
        <f>IF(W4="","",W4*X4*Y4/1000000)</f>
        <v>2.1000000000000001E-2</v>
      </c>
      <c r="AC4" s="38">
        <f>IF(AA4="","",65/AB4*AA4)</f>
        <v>3095</v>
      </c>
      <c r="AD4" s="17">
        <v>3700</v>
      </c>
      <c r="AE4" s="39">
        <f>IF(ISERROR(AD4/AC4),"",AD4/AC4)</f>
        <v>1.2</v>
      </c>
      <c r="AF4" s="17" t="s">
        <v>66</v>
      </c>
      <c r="AG4" s="41">
        <f t="shared" si="0"/>
        <v>0.22800000000000001</v>
      </c>
      <c r="AH4" s="39" t="str">
        <f>IF(ISERROR(#REF!*AG4),"",#REF!*AG4)</f>
        <v/>
      </c>
      <c r="AI4" s="39" t="str">
        <f>IF(ISERROR(#REF!+AE4+AH4),"",#REF!+AE4+AH4)</f>
        <v/>
      </c>
      <c r="AJ4" s="41">
        <v>0.31</v>
      </c>
      <c r="AK4" s="39">
        <f>IF(ISERROR(AW4*AJ4),"",AW4*AJ4)</f>
        <v>11.13</v>
      </c>
      <c r="AL4" s="41"/>
      <c r="AM4" s="39">
        <f>IF(ISERROR(AW4*AL4),"",AW4*AL4)</f>
        <v>0</v>
      </c>
      <c r="AN4" s="41">
        <v>0.1</v>
      </c>
      <c r="AO4" s="39">
        <f>IF(ISERROR(AW4*AN4),"",AW4*AN4)</f>
        <v>3.59</v>
      </c>
      <c r="AP4" s="39"/>
      <c r="AQ4" s="17"/>
      <c r="AR4" s="41"/>
      <c r="AS4" s="39">
        <f>IF(ISERROR(AW4*AR4),"",AW4*AR4)</f>
        <v>0</v>
      </c>
      <c r="AT4" s="39">
        <f>IF(ISERROR(AK4+AM4+AO4+AP4+AS4),"",AK4+AM4+AO4+AP4+AS4)</f>
        <v>14.72</v>
      </c>
      <c r="AU4" s="39" t="str">
        <f>IF(ISERROR(AI4+AT4),"",AI4+AT4)</f>
        <v/>
      </c>
      <c r="AV4" s="44" t="str">
        <f>IF(ISERROR((AW4-AU4)/AW4),"",(AW4-AU4)/AW4)</f>
        <v/>
      </c>
      <c r="AW4" s="39">
        <f t="shared" si="1"/>
        <v>35.9</v>
      </c>
      <c r="AX4" s="39">
        <f>IF(ISERROR(AY4*(1-AZ4)),"",AY4*(1-AZ4))</f>
        <v>37.69</v>
      </c>
      <c r="AY4" s="29">
        <v>64.989999999999995</v>
      </c>
      <c r="AZ4" s="41">
        <v>0.42</v>
      </c>
      <c r="BA4" s="36">
        <v>190</v>
      </c>
      <c r="BB4" s="1">
        <v>95</v>
      </c>
      <c r="BC4" s="1">
        <v>95</v>
      </c>
    </row>
    <row r="5" spans="1:58" s="1" customFormat="1" ht="54.95" customHeight="1" x14ac:dyDescent="0.25">
      <c r="A5" s="16">
        <v>4</v>
      </c>
      <c r="B5" s="17"/>
      <c r="C5" s="17"/>
      <c r="D5" s="17" t="s">
        <v>2</v>
      </c>
      <c r="E5" s="17"/>
      <c r="F5" s="17" t="s">
        <v>4</v>
      </c>
      <c r="G5" s="17" t="s">
        <v>0</v>
      </c>
      <c r="H5" s="17" t="s">
        <v>58</v>
      </c>
      <c r="I5" s="17" t="s">
        <v>59</v>
      </c>
      <c r="J5" s="17" t="s">
        <v>60</v>
      </c>
      <c r="K5" s="17" t="s">
        <v>61</v>
      </c>
      <c r="L5" s="17" t="s">
        <v>67</v>
      </c>
      <c r="M5" s="17" t="s">
        <v>68</v>
      </c>
      <c r="N5" s="19" t="s">
        <v>71</v>
      </c>
      <c r="O5" s="19"/>
      <c r="P5" s="17" t="s">
        <v>64</v>
      </c>
      <c r="Q5" s="27">
        <v>101.4</v>
      </c>
      <c r="R5" s="28">
        <v>7.75</v>
      </c>
      <c r="S5" s="6">
        <v>13.08</v>
      </c>
      <c r="T5" s="6">
        <v>13.08</v>
      </c>
      <c r="U5" s="29"/>
      <c r="V5" s="17" t="s">
        <v>65</v>
      </c>
      <c r="W5" s="30">
        <v>43</v>
      </c>
      <c r="X5" s="30">
        <v>33</v>
      </c>
      <c r="Y5" s="30">
        <v>15</v>
      </c>
      <c r="Z5" s="28"/>
      <c r="AA5" s="36">
        <v>1</v>
      </c>
      <c r="AB5" s="37">
        <f>IF(W5="","",W5*X5*Y5/1000000)</f>
        <v>2.1000000000000001E-2</v>
      </c>
      <c r="AC5" s="38">
        <f>IF(AA5="","",65/AB5*AA5)</f>
        <v>3095</v>
      </c>
      <c r="AD5" s="17">
        <v>3700</v>
      </c>
      <c r="AE5" s="39">
        <f>IF(ISERROR(AD5/AC5),"",AD5/AC5)</f>
        <v>1.2</v>
      </c>
      <c r="AF5" s="17" t="s">
        <v>66</v>
      </c>
      <c r="AG5" s="41">
        <f t="shared" si="0"/>
        <v>0.22800000000000001</v>
      </c>
      <c r="AH5" s="39" t="str">
        <f>IF(ISERROR(#REF!*AG5),"",#REF!*AG5)</f>
        <v/>
      </c>
      <c r="AI5" s="39" t="str">
        <f>IF(ISERROR(#REF!+AE5+AH5),"",#REF!+AE5+AH5)</f>
        <v/>
      </c>
      <c r="AJ5" s="41">
        <v>0.31</v>
      </c>
      <c r="AK5" s="39">
        <f>IF(ISERROR(AW5*AJ5),"",AW5*AJ5)</f>
        <v>12.84</v>
      </c>
      <c r="AL5" s="41"/>
      <c r="AM5" s="39">
        <f>IF(ISERROR(AW5*AL5),"",AW5*AL5)</f>
        <v>0</v>
      </c>
      <c r="AN5" s="41">
        <v>0.1</v>
      </c>
      <c r="AO5" s="39">
        <f>IF(ISERROR(AW5*AN5),"",AW5*AN5)</f>
        <v>4.1399999999999997</v>
      </c>
      <c r="AP5" s="39"/>
      <c r="AQ5" s="17"/>
      <c r="AR5" s="41"/>
      <c r="AS5" s="39">
        <f>IF(ISERROR(AW5*AR5),"",AW5*AR5)</f>
        <v>0</v>
      </c>
      <c r="AT5" s="39">
        <f>IF(ISERROR(AK5+AM5+AO5+AP5+AS5),"",AK5+AM5+AO5+AP5+AS5)</f>
        <v>16.98</v>
      </c>
      <c r="AU5" s="39" t="str">
        <f>IF(ISERROR(AI5+AT5),"",AI5+AT5)</f>
        <v/>
      </c>
      <c r="AV5" s="44" t="str">
        <f>IF(ISERROR((AW5-AU5)/AW5),"",(AW5-AU5)/AW5)</f>
        <v/>
      </c>
      <c r="AW5" s="39">
        <f t="shared" si="1"/>
        <v>41.42</v>
      </c>
      <c r="AX5" s="39">
        <f>IF(ISERROR(AY5*(1-AZ5)),"",AY5*(1-AZ5))</f>
        <v>43.49</v>
      </c>
      <c r="AY5" s="29">
        <v>74.989999999999995</v>
      </c>
      <c r="AZ5" s="41">
        <v>0.42</v>
      </c>
      <c r="BA5" s="36">
        <v>550</v>
      </c>
      <c r="BB5" s="1">
        <v>275</v>
      </c>
      <c r="BC5" s="1">
        <v>275</v>
      </c>
    </row>
  </sheetData>
  <sheetProtection insertRows="0" deleteRows="0" sort="0"/>
  <protectedRanges>
    <protectedRange sqref="A6:J210 S2:T5 A4:F5 A2:J2 A3:F3 H3:I3 H4:I5 J3:J5 M4:M5 BA4:BA5 L2:M3 BA3 AZ3:AZ5 U5:AF5 G3:G5 P3:Q3 R3 P4:Q4 R4 P5:Q5 R5 U4:AF4 U3:AF3 AW3:AW5 AG3:AG5 AY3 AX3 AX4 AX5 AH5:AV5 AH4:AV4 AH3:AV3 P2:R2 U2:BA2 L6:R210 U6:BA210 S6:T9 S14:T210" name="Range1"/>
    <protectedRange sqref="K2:K3 K4:K5 K6:K208" name="Range1_1"/>
    <protectedRange sqref="N2:O3 N4:O5" name="Range1_2"/>
  </protectedRanges>
  <phoneticPr fontId="7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D2:D3 D4:D5</xm:sqref>
        </x14:dataValidation>
        <x14:dataValidation type="list" allowBlank="1" showInputMessage="1" showErrorMessage="1">
          <x14:formula1>
            <xm:f>#REF!</xm:f>
          </x14:formula1>
          <xm:sqref>E2:E3 E4:E5</xm:sqref>
        </x14:dataValidation>
        <x14:dataValidation type="list" allowBlank="1" showInputMessage="1" showErrorMessage="1">
          <x14:formula1>
            <xm:f>#REF!</xm:f>
          </x14:formula1>
          <xm:sqref>F2:F3 F4:F5</xm:sqref>
        </x14:dataValidation>
        <x14:dataValidation type="list" allowBlank="1" showInputMessage="1" showErrorMessage="1">
          <x14:formula1>
            <xm:f>#REF!</xm:f>
          </x14:formula1>
          <xm:sqref>P2:P3 P4:P5</xm:sqref>
        </x14:dataValidation>
        <x14:dataValidation type="list" allowBlank="1" showInputMessage="1" showErrorMessage="1">
          <x14:formula1>
            <xm:f>#REF!</xm:f>
          </x14:formula1>
          <xm:sqref>V2:V3 V4:V5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6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2026-03-23T08:08:55Z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E6A060F6D48F46798D61E4B39454D34E_13</vt:lpwstr>
  </property>
  <property fmtid="{D5CDD505-2E9C-101B-9397-08002B2CF9AE}" pid="3" name="KSOProductBuildVer">
    <vt:lpwstr>1033-12.2.0.23196</vt:lpwstr>
  </property>
</Properties>
</file>