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05" yWindow="-105" windowWidth="19425" windowHeight="11505" activeTab="1"/>
  </bookViews>
  <sheets>
    <sheet name="Commitment" sheetId="7" r:id="rId1"/>
    <sheet name="Item" sheetId="8" r:id="rId2"/>
  </sheets>
  <externalReferences>
    <externalReference r:id="rId3"/>
    <externalReference r:id="rId4"/>
    <externalReference r:id="rId5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8" l="1"/>
  <c r="AE6" i="8" s="1"/>
  <c r="AG6" i="8" s="1"/>
  <c r="AJ6" i="8"/>
  <c r="AM6" i="8"/>
  <c r="AO6" i="8"/>
  <c r="AQ6" i="8"/>
  <c r="AS6" i="8"/>
  <c r="AV6" i="8"/>
  <c r="AK6" i="8" l="1"/>
  <c r="BL4" i="8"/>
  <c r="S10" i="8"/>
  <c r="S9" i="8"/>
  <c r="S8" i="8"/>
  <c r="S7" i="8"/>
  <c r="S6" i="8"/>
  <c r="S5" i="8"/>
  <c r="S4" i="8"/>
  <c r="S3" i="8"/>
  <c r="S2" i="8"/>
  <c r="D3" i="7" l="1"/>
  <c r="BL10" i="8"/>
  <c r="BH10" i="8"/>
  <c r="BB10" i="8"/>
  <c r="AY10" i="8"/>
  <c r="AV10" i="8"/>
  <c r="AS10" i="8"/>
  <c r="AQ10" i="8"/>
  <c r="AO10" i="8"/>
  <c r="AM10" i="8"/>
  <c r="AJ10" i="8"/>
  <c r="AD10" i="8"/>
  <c r="AE10" i="8" s="1"/>
  <c r="AG10" i="8" s="1"/>
  <c r="BL9" i="8"/>
  <c r="BH9" i="8"/>
  <c r="BB9" i="8"/>
  <c r="AY9" i="8"/>
  <c r="AV9" i="8"/>
  <c r="AS9" i="8"/>
  <c r="AQ9" i="8"/>
  <c r="AO9" i="8"/>
  <c r="AM9" i="8"/>
  <c r="AJ9" i="8"/>
  <c r="AD9" i="8"/>
  <c r="AE9" i="8" s="1"/>
  <c r="AG9" i="8" s="1"/>
  <c r="BL8" i="8"/>
  <c r="BH8" i="8"/>
  <c r="BB8" i="8"/>
  <c r="AY8" i="8"/>
  <c r="AV8" i="8"/>
  <c r="AS8" i="8"/>
  <c r="AQ8" i="8"/>
  <c r="AO8" i="8"/>
  <c r="AM8" i="8"/>
  <c r="AJ8" i="8"/>
  <c r="AD8" i="8"/>
  <c r="AE8" i="8" s="1"/>
  <c r="AG8" i="8" s="1"/>
  <c r="BL7" i="8"/>
  <c r="BH7" i="8"/>
  <c r="BB7" i="8"/>
  <c r="AY7" i="8"/>
  <c r="AV7" i="8"/>
  <c r="AS7" i="8"/>
  <c r="AQ7" i="8"/>
  <c r="AO7" i="8"/>
  <c r="AM7" i="8"/>
  <c r="AJ7" i="8"/>
  <c r="AD7" i="8"/>
  <c r="AE7" i="8" s="1"/>
  <c r="AG7" i="8" s="1"/>
  <c r="BL6" i="8"/>
  <c r="BH6" i="8"/>
  <c r="BB6" i="8"/>
  <c r="AY6" i="8"/>
  <c r="BL5" i="8"/>
  <c r="BH5" i="8"/>
  <c r="BB5" i="8"/>
  <c r="AY5" i="8"/>
  <c r="AV5" i="8"/>
  <c r="AS5" i="8"/>
  <c r="AQ5" i="8"/>
  <c r="AO5" i="8"/>
  <c r="AM5" i="8"/>
  <c r="AJ5" i="8"/>
  <c r="AD5" i="8"/>
  <c r="AE5" i="8" s="1"/>
  <c r="AG5" i="8" s="1"/>
  <c r="BH4" i="8"/>
  <c r="BB4" i="8"/>
  <c r="AY4" i="8"/>
  <c r="AV4" i="8"/>
  <c r="AS4" i="8"/>
  <c r="AQ4" i="8"/>
  <c r="AO4" i="8"/>
  <c r="AM4" i="8"/>
  <c r="AJ4" i="8"/>
  <c r="AD4" i="8"/>
  <c r="AE4" i="8" s="1"/>
  <c r="AG4" i="8" s="1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D8" i="7" l="1"/>
  <c r="AK7" i="8"/>
  <c r="BC9" i="8"/>
  <c r="AK5" i="8"/>
  <c r="AK4" i="8"/>
  <c r="BC6" i="8"/>
  <c r="AK10" i="8"/>
  <c r="AK2" i="8"/>
  <c r="BC2" i="8"/>
  <c r="AK9" i="8"/>
  <c r="BC3" i="8"/>
  <c r="AK8" i="8"/>
  <c r="BC10" i="8"/>
  <c r="BC8" i="8"/>
  <c r="BC4" i="8"/>
  <c r="BC5" i="8"/>
  <c r="AK3" i="8"/>
  <c r="BC7" i="8"/>
  <c r="BD6" i="8" l="1"/>
  <c r="BK6" i="8" s="1"/>
  <c r="BD7" i="8"/>
  <c r="BK7" i="8" s="1"/>
  <c r="BD9" i="8"/>
  <c r="BE9" i="8" s="1"/>
  <c r="BD5" i="8"/>
  <c r="BE5" i="8" s="1"/>
  <c r="BD4" i="8"/>
  <c r="BD10" i="8"/>
  <c r="BK10" i="8" s="1"/>
  <c r="BD2" i="8"/>
  <c r="BK2" i="8" s="1"/>
  <c r="BD8" i="8"/>
  <c r="BK8" i="8" s="1"/>
  <c r="BD3" i="8"/>
  <c r="BK3" i="8" s="1"/>
  <c r="BE7" i="8"/>
  <c r="BE6" i="8" l="1"/>
  <c r="BE4" i="8"/>
  <c r="BK4" i="8"/>
  <c r="BK9" i="8"/>
  <c r="BK5" i="8"/>
  <c r="BE10" i="8"/>
  <c r="BE2" i="8"/>
  <c r="BE3" i="8"/>
  <c r="BE8" i="8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<sst xmlns="http://schemas.openxmlformats.org/spreadsheetml/2006/main" count="268" uniqueCount="172">
  <si>
    <t>No</t>
  </si>
  <si>
    <t>Domestic: Warehouse</t>
  </si>
  <si>
    <t>Brand</t>
  </si>
  <si>
    <t>Package Type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</si>
  <si>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</si>
  <si>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</si>
  <si>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</si>
  <si>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</si>
  <si>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</si>
  <si>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</si>
  <si>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</si>
  <si>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</si>
  <si>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</si>
  <si>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</si>
  <si>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</si>
  <si>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</si>
  <si>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</si>
  <si>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</si>
  <si>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</si>
  <si>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</si>
  <si>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</si>
  <si>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</si>
  <si>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</si>
  <si>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</si>
  <si>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</si>
  <si>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</si>
  <si>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</si>
  <si>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</si>
  <si>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</si>
  <si>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</si>
  <si>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</si>
  <si>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</si>
  <si>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</si>
  <si>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</si>
  <si>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</si>
  <si>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</si>
  <si>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</si>
  <si>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</si>
  <si>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</si>
  <si>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</si>
  <si>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</si>
  <si>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</si>
  <si>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</si>
  <si>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</si>
  <si>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</si>
  <si>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</si>
  <si>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</si>
  <si>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</si>
  <si>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</si>
  <si>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</si>
  <si>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</si>
  <si>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</si>
  <si>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Fall</t>
  </si>
  <si>
    <t>For Ecom</t>
  </si>
  <si>
    <t>China</t>
  </si>
  <si>
    <t>PM</t>
  </si>
  <si>
    <t>Normal</t>
  </si>
  <si>
    <t>BLK</t>
  </si>
  <si>
    <t>JC Penney Retail (POE)</t>
  </si>
  <si>
    <t>JC Penney</t>
  </si>
  <si>
    <t>Gordon Xie</t>
  </si>
  <si>
    <t>Polly Pan</t>
  </si>
  <si>
    <t>THROW WRAP</t>
  </si>
  <si>
    <t>True North</t>
  </si>
  <si>
    <t>POE</t>
  </si>
  <si>
    <t>Basic-1</t>
  </si>
  <si>
    <t>Big: 300K - 500K</t>
  </si>
  <si>
    <t>Notes</t>
  </si>
  <si>
    <t>Port of Discharge:</t>
  </si>
  <si>
    <t>Quote Sheet Template:</t>
  </si>
  <si>
    <t>Departure Port:</t>
  </si>
  <si>
    <t>Shanghai,China</t>
  </si>
  <si>
    <t>LA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</si>
  <si>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</si>
  <si>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</si>
  <si>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</si>
  <si>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</si>
  <si>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</si>
  <si>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</si>
  <si>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</si>
  <si>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</si>
  <si>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</si>
  <si>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</si>
  <si>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</si>
  <si>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</si>
  <si>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</si>
  <si>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</si>
  <si>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</si>
  <si>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</si>
  <si>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</si>
  <si>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</si>
  <si>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</si>
  <si>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</si>
  <si>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</si>
  <si>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</si>
  <si>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</si>
  <si>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</si>
  <si>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</si>
  <si>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</si>
  <si>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</si>
  <si>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</si>
  <si>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</si>
  <si>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</si>
  <si>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</si>
  <si>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</si>
  <si>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</si>
  <si>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</si>
  <si>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</si>
  <si>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</si>
  <si>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</si>
  <si>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</si>
  <si>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</si>
  <si>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</si>
  <si>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</si>
  <si>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</si>
  <si>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</si>
  <si>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</si>
  <si>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</si>
  <si>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</si>
  <si>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</si>
  <si>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</si>
  <si>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</si>
  <si>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</si>
  <si>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</si>
  <si>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</si>
  <si>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</si>
  <si>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</si>
  <si>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</si>
  <si>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</si>
  <si>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2025 BASI BLK POE</t>
  </si>
  <si>
    <t xml:space="preserve">                                                                                  2025 BASI BLK POE Commitment Sheet</t>
  </si>
  <si>
    <t>Piece</t>
  </si>
  <si>
    <t>Description-Short</t>
  </si>
  <si>
    <t>Unit of Measure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</si>
  <si>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</si>
  <si>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</si>
  <si>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</si>
  <si>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</si>
  <si>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</si>
  <si>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ZPP (POE Shipments)</t>
  </si>
  <si>
    <t>Material-Short</t>
  </si>
  <si>
    <t>Additional Customer</t>
  </si>
  <si>
    <t>Additional Customer Price</t>
  </si>
  <si>
    <t>Additional Customer Item#</t>
  </si>
  <si>
    <t>Ship To Location 1</t>
  </si>
  <si>
    <t>Ship To Location 2</t>
  </si>
  <si>
    <t>Cozy</t>
  </si>
  <si>
    <t>Print Plush Cozy Wrap</t>
  </si>
  <si>
    <t>Plush Wrap</t>
  </si>
  <si>
    <t>100% polyster 300gsm print plush with 2'' 400gsm serengeti fur trim and two pockets with serengetti trim, gift box, 4pcs per carton</t>
  </si>
  <si>
    <t>100% Polyester 300gsm Plush, 100% Polyester 400gsm Faux Fur</t>
  </si>
  <si>
    <t>50x70"</t>
  </si>
  <si>
    <t>Gray Snowflake</t>
  </si>
  <si>
    <t>Taupe Red Plaid</t>
  </si>
  <si>
    <t>Leopard</t>
  </si>
  <si>
    <t>Red Patchwork</t>
  </si>
  <si>
    <t>Ivory Red Plaid</t>
  </si>
  <si>
    <t>Archeron Blue Plaid</t>
  </si>
  <si>
    <t>Brown Plaid</t>
  </si>
  <si>
    <t>Poinsettia</t>
  </si>
  <si>
    <t>Blue Dog</t>
  </si>
  <si>
    <t>6304.40.0010</t>
  </si>
  <si>
    <t>苏州金郁莱纺织品有限公司</t>
    <phoneticPr fontId="21" type="noConversion"/>
  </si>
  <si>
    <t>JP58-1083</t>
    <phoneticPr fontId="24" type="noConversion"/>
  </si>
  <si>
    <t>JP58-1084</t>
  </si>
  <si>
    <t>JP58-1085</t>
  </si>
  <si>
    <t>JP58-1086</t>
  </si>
  <si>
    <t>JP58-1087</t>
  </si>
  <si>
    <t>JP58-1088</t>
  </si>
  <si>
    <t>JP58-1089</t>
  </si>
  <si>
    <t>JP58-1090</t>
  </si>
  <si>
    <t>JP58-1091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</si>
</sst>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¥&quot;#,##0;&quot;¥&quot;\-#,##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3" formatCode="[$$-481]#,##0.00_);[Red]\([$$-481]#,##0.00\)"/>
    <numFmt numFmtId="185" formatCode="_ [$¥-804]* #,##0.00_ ;_ [$¥-804]* \-#,##0.00_ ;_ [$¥-804]* &quot;-&quot;??_ ;_ @_ "/>
    <numFmt numFmtId="186" formatCode="[$$-409]#,##0.00;\-[$$-409]#,##0.00"/>
    <numFmt numFmtId="187" formatCode="[$$-409]#,##0.000_ ;\-[$$-409]#,##0.000\ "/>
  </numFmts>
  <fonts count="2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76" fontId="25" fillId="0" borderId="0" applyFont="0" applyFill="0" applyBorder="0" applyAlignment="0" applyProtection="0"/>
    <xf numFmtId="183" fontId="23" fillId="0" borderId="0"/>
    <xf numFmtId="186" fontId="4" fillId="0" borderId="0"/>
    <xf numFmtId="0" fontId="23" fillId="0" borderId="0">
      <alignment vertical="center"/>
    </xf>
    <xf numFmtId="0" fontId="1" fillId="0" borderId="0"/>
  </cellStyleXfs>
  <cellXfs count="116">
    <xf numFmtId="0" fontId="0" fillId="0" borderId="0" xfId="0"/>
    <xf numFmtId="0" fontId="3" fillId="0" borderId="0" xfId="0" applyFont="1"/>
    <xf numFmtId="0" fontId="6" fillId="0" borderId="0" xfId="2" applyFont="1" applyProtection="1">
      <protection locked="0"/>
    </xf>
    <xf numFmtId="0" fontId="7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left"/>
      <protection locked="0"/>
    </xf>
    <xf numFmtId="0" fontId="11" fillId="4" borderId="1" xfId="2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3" fillId="0" borderId="0" xfId="3" applyFont="1"/>
    <xf numFmtId="14" fontId="13" fillId="0" borderId="0" xfId="3" applyNumberFormat="1" applyFont="1"/>
    <xf numFmtId="0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3" fillId="0" borderId="0" xfId="3" applyFont="1" applyAlignment="1">
      <alignment horizontal="right" wrapText="1"/>
    </xf>
    <xf numFmtId="0" fontId="0" fillId="0" borderId="1" xfId="0" applyBorder="1"/>
    <xf numFmtId="0" fontId="11" fillId="0" borderId="1" xfId="2" applyFont="1" applyBorder="1" applyAlignment="1" applyProtection="1">
      <alignment horizontal="left"/>
      <protection locked="0"/>
    </xf>
    <xf numFmtId="0" fontId="11" fillId="0" borderId="1" xfId="2" applyFont="1" applyBorder="1" applyProtection="1">
      <protection locked="0"/>
    </xf>
    <xf numFmtId="0" fontId="15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1" fillId="3" borderId="1" xfId="2" applyFont="1" applyFill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7" fontId="18" fillId="5" borderId="1" xfId="1" applyNumberFormat="1" applyFont="1" applyFill="1" applyBorder="1" applyAlignment="1">
      <alignment wrapText="1"/>
    </xf>
    <xf numFmtId="177" fontId="2" fillId="8" borderId="2" xfId="0" applyNumberFormat="1" applyFont="1" applyFill="1" applyBorder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18" fillId="0" borderId="1" xfId="1" applyNumberFormat="1" applyFont="1" applyBorder="1" applyAlignment="1">
      <alignment wrapText="1"/>
    </xf>
    <xf numFmtId="177" fontId="1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18" fillId="7" borderId="1" xfId="1" applyNumberFormat="1" applyFont="1" applyFill="1" applyBorder="1" applyAlignment="1">
      <alignment wrapText="1"/>
    </xf>
    <xf numFmtId="177" fontId="18" fillId="6" borderId="1" xfId="1" applyNumberFormat="1" applyFont="1" applyFill="1" applyBorder="1" applyAlignment="1">
      <alignment wrapText="1"/>
    </xf>
    <xf numFmtId="10" fontId="18" fillId="6" borderId="1" xfId="1" applyNumberFormat="1" applyFont="1" applyFill="1" applyBorder="1" applyAlignment="1">
      <alignment wrapText="1"/>
    </xf>
    <xf numFmtId="0" fontId="19" fillId="9" borderId="0" xfId="0" applyFont="1" applyFill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" fillId="7" borderId="1" xfId="4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2" fillId="0" borderId="0" xfId="2" applyFont="1" applyAlignment="1" applyProtection="1">
      <alignment horizontal="left"/>
      <protection locked="0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1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20" fillId="6" borderId="2" xfId="1" applyNumberFormat="1" applyFont="1" applyFill="1" applyBorder="1" applyAlignment="1">
      <alignment wrapText="1"/>
    </xf>
    <xf numFmtId="0" fontId="19" fillId="6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14" fontId="12" fillId="0" borderId="1" xfId="2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wrapText="1"/>
    </xf>
    <xf numFmtId="0" fontId="0" fillId="7" borderId="1" xfId="0" applyFill="1" applyBorder="1" applyAlignment="1">
      <alignment wrapText="1"/>
    </xf>
    <xf numFmtId="176" fontId="12" fillId="0" borderId="1" xfId="9" applyFont="1" applyBorder="1" applyAlignment="1" applyProtection="1">
      <alignment horizontal="left"/>
      <protection locked="0"/>
    </xf>
    <xf numFmtId="185" fontId="0" fillId="7" borderId="1" xfId="0" applyNumberFormat="1" applyFill="1" applyBorder="1" applyAlignment="1">
      <alignment wrapText="1"/>
    </xf>
    <xf numFmtId="0" fontId="26" fillId="0" borderId="1" xfId="3" applyFont="1" applyBorder="1" applyAlignment="1" applyProtection="1">
      <alignment horizontal="left"/>
      <protection locked="0"/>
    </xf>
    <xf numFmtId="0" fontId="4" fillId="7" borderId="1" xfId="0" applyFont="1" applyFill="1" applyBorder="1"/>
  </cellXfs>
  <cellStyles count="14">
    <cellStyle name="Currency 2" xfId="5"/>
    <cellStyle name="Normal 2" xfId="4"/>
    <cellStyle name="Normal 2 18 2" xfId="1"/>
    <cellStyle name="Normal 27" xfId="10"/>
    <cellStyle name="Normal 3" xfId="13"/>
    <cellStyle name="Normal 31" xfId="8"/>
    <cellStyle name="Normal 4 21 2" xfId="12"/>
    <cellStyle name="Percent 2" xfId="6"/>
    <cellStyle name="Style 1" xfId="3"/>
    <cellStyle name="百分比" xfId="7" builtinId="5"/>
    <cellStyle name="常规" xfId="0" builtinId="0"/>
    <cellStyle name="常规 2 4" xfId="11"/>
    <cellStyle name="货币" xfId="9" builtinId="4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20"/>
  <sheetViews>
    <sheetView workbookViewId="0">
      <selection activeCell="D3" sqref="D3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4" customFormat="1" ht="20.25">
      <c r="A2" s="2" t="s">
        <v>130</v>
      </c>
      <c r="B2" s="3"/>
      <c r="C2" s="2"/>
      <c r="D2" s="3"/>
      <c r="E2" s="2"/>
      <c r="F2" s="3"/>
      <c r="G2" s="2"/>
      <c r="H2" s="3"/>
      <c r="O2" s="5"/>
      <c r="R2" s="4" t="s">
        <v>7</v>
      </c>
      <c r="W2" s="6"/>
      <c r="Y2" s="7"/>
      <c r="Z2" s="7"/>
      <c r="AA2" s="7"/>
      <c r="HF2" s="8"/>
    </row>
    <row r="3" spans="1:224" s="42" customFormat="1" ht="70.5" customHeight="1">
      <c r="A3" s="49" t="s">
        <v>5</v>
      </c>
      <c r="B3" s="40" t="s">
        <v>57</v>
      </c>
      <c r="C3" s="38" t="s">
        <v>8</v>
      </c>
      <c r="D3" s="91" t="str">
        <f>_xlfn.TEXTJOIN(" ",TRUE,B6,D5,D6,B7,D4,D7)</f>
        <v>JC Penney 2026 Fall True North Cozy THROW WRAP</v>
      </c>
      <c r="E3" s="50" t="s">
        <v>9</v>
      </c>
      <c r="F3" s="41" t="s">
        <v>23</v>
      </c>
      <c r="G3" s="50" t="s">
        <v>10</v>
      </c>
      <c r="H3" s="41" t="s">
        <v>60</v>
      </c>
      <c r="O3" s="43"/>
      <c r="S3" s="44"/>
      <c r="T3" s="44"/>
      <c r="U3" s="12"/>
      <c r="W3" s="45"/>
      <c r="X3" s="28"/>
      <c r="Y3" s="46"/>
      <c r="Z3" s="46"/>
      <c r="AA3" s="46"/>
      <c r="GX3" s="47"/>
      <c r="HB3" s="48" t="s">
        <v>11</v>
      </c>
      <c r="HC3" s="48" t="s">
        <v>12</v>
      </c>
      <c r="HD3" s="48" t="s">
        <v>13</v>
      </c>
      <c r="HE3" s="48" t="s">
        <v>14</v>
      </c>
      <c r="HF3" s="48"/>
      <c r="HG3" s="48" t="s">
        <v>15</v>
      </c>
      <c r="HH3" s="48" t="s">
        <v>16</v>
      </c>
      <c r="HI3" s="48" t="s">
        <v>17</v>
      </c>
      <c r="HJ3" s="48" t="s">
        <v>18</v>
      </c>
      <c r="HK3" s="48"/>
      <c r="HL3" s="48"/>
      <c r="HM3" s="48"/>
      <c r="HN3" s="48"/>
      <c r="HO3" s="48"/>
      <c r="HP3" s="48"/>
    </row>
    <row r="4" spans="1:224" s="4" customFormat="1" ht="15" customHeight="1">
      <c r="A4" s="51" t="s">
        <v>4</v>
      </c>
      <c r="B4" s="9" t="s">
        <v>58</v>
      </c>
      <c r="C4" s="39" t="s">
        <v>19</v>
      </c>
      <c r="D4" s="9" t="s">
        <v>146</v>
      </c>
      <c r="E4" s="35" t="s">
        <v>20</v>
      </c>
      <c r="F4" s="10" t="s">
        <v>64</v>
      </c>
      <c r="G4" s="35" t="s">
        <v>21</v>
      </c>
      <c r="H4" s="10" t="s">
        <v>61</v>
      </c>
      <c r="O4" s="5"/>
      <c r="S4" s="11"/>
      <c r="T4" s="11"/>
      <c r="U4" s="12"/>
      <c r="W4" s="6"/>
      <c r="X4" s="13"/>
      <c r="Y4" s="7"/>
      <c r="Z4" s="7"/>
      <c r="AA4" s="7"/>
      <c r="GX4" s="8"/>
      <c r="HB4" s="16" t="s">
        <v>22</v>
      </c>
      <c r="HC4" s="17" t="s">
        <v>23</v>
      </c>
      <c r="HD4" s="14" t="s">
        <v>24</v>
      </c>
      <c r="HE4" s="14" t="s">
        <v>25</v>
      </c>
      <c r="HF4" s="14" t="s">
        <v>26</v>
      </c>
      <c r="HG4" s="14"/>
      <c r="HH4" s="16"/>
      <c r="HI4" s="14"/>
      <c r="HJ4" s="14"/>
      <c r="HK4" s="14"/>
      <c r="HL4" s="14"/>
      <c r="HM4" s="14"/>
      <c r="HN4" s="14"/>
      <c r="HO4" s="14"/>
      <c r="HP4" s="14"/>
    </row>
    <row r="5" spans="1:224" s="4" customFormat="1" ht="15" customHeight="1">
      <c r="A5" s="49" t="s">
        <v>141</v>
      </c>
      <c r="B5" s="9"/>
      <c r="C5" s="15" t="s">
        <v>28</v>
      </c>
      <c r="D5" s="9">
        <v>2026</v>
      </c>
      <c r="E5" s="35" t="s">
        <v>144</v>
      </c>
      <c r="F5" s="10" t="s">
        <v>139</v>
      </c>
      <c r="G5" s="35" t="s">
        <v>29</v>
      </c>
      <c r="H5" s="10" t="s">
        <v>55</v>
      </c>
      <c r="O5" s="5"/>
      <c r="S5" s="11"/>
      <c r="T5" s="11"/>
      <c r="U5" s="12"/>
      <c r="W5" s="6"/>
      <c r="X5" s="13"/>
      <c r="Y5" s="7"/>
      <c r="Z5" s="7"/>
      <c r="AA5" s="7"/>
      <c r="GX5" s="8"/>
      <c r="HB5" s="16"/>
      <c r="HC5" s="17"/>
      <c r="HD5" s="14"/>
      <c r="HE5" s="14"/>
      <c r="HF5" s="14"/>
      <c r="HG5" s="14"/>
      <c r="HH5" s="16"/>
      <c r="HI5" s="14"/>
      <c r="HJ5" s="14"/>
      <c r="HK5" s="14"/>
      <c r="HL5" s="14"/>
      <c r="HM5" s="14"/>
      <c r="HN5" s="14"/>
      <c r="HO5" s="14"/>
      <c r="HP5" s="14"/>
    </row>
    <row r="6" spans="1:224" s="4" customFormat="1" ht="15" customHeight="1">
      <c r="A6" s="15" t="s">
        <v>27</v>
      </c>
      <c r="B6" s="9" t="s">
        <v>59</v>
      </c>
      <c r="C6" s="15" t="s">
        <v>30</v>
      </c>
      <c r="D6" s="9" t="s">
        <v>52</v>
      </c>
      <c r="E6" s="35" t="s">
        <v>145</v>
      </c>
      <c r="F6" s="10"/>
      <c r="G6" s="35" t="s">
        <v>32</v>
      </c>
      <c r="H6" s="10" t="s">
        <v>0</v>
      </c>
      <c r="O6" s="5"/>
      <c r="S6" s="18"/>
      <c r="T6" s="18"/>
      <c r="U6" s="13"/>
      <c r="V6" s="13"/>
      <c r="W6" s="19"/>
      <c r="X6" s="20"/>
      <c r="Y6" s="7"/>
      <c r="Z6" s="7"/>
      <c r="AA6" s="7"/>
      <c r="GT6" s="21"/>
      <c r="GU6" s="22"/>
      <c r="GV6" s="21"/>
      <c r="GW6" s="22"/>
      <c r="GX6" s="23"/>
      <c r="GY6" s="21"/>
      <c r="GZ6" s="21"/>
      <c r="HB6" s="24" t="s">
        <v>33</v>
      </c>
      <c r="HC6" s="24" t="s">
        <v>34</v>
      </c>
      <c r="HD6" s="25" t="s">
        <v>1</v>
      </c>
      <c r="HE6" s="26" t="s">
        <v>35</v>
      </c>
      <c r="HF6" s="27"/>
      <c r="HG6" s="16"/>
      <c r="HH6" s="16"/>
      <c r="HI6" s="14"/>
      <c r="HJ6" s="14"/>
      <c r="HK6" s="14"/>
      <c r="HL6" s="14"/>
      <c r="HM6" s="14"/>
      <c r="HN6" s="14"/>
      <c r="HO6" s="14"/>
      <c r="HP6" s="14"/>
    </row>
    <row r="7" spans="1:224" s="4" customFormat="1" ht="15" customHeight="1">
      <c r="A7" s="15" t="s">
        <v>2</v>
      </c>
      <c r="B7" s="9" t="s">
        <v>63</v>
      </c>
      <c r="C7" s="36" t="s">
        <v>36</v>
      </c>
      <c r="D7" s="10" t="s">
        <v>62</v>
      </c>
      <c r="E7" s="35" t="s">
        <v>31</v>
      </c>
      <c r="F7" s="10" t="s">
        <v>54</v>
      </c>
      <c r="G7" s="35" t="s">
        <v>38</v>
      </c>
      <c r="H7" s="114" t="s">
        <v>162</v>
      </c>
      <c r="O7" s="5"/>
      <c r="S7" s="11"/>
      <c r="T7" s="11"/>
      <c r="U7" s="12"/>
      <c r="W7" s="6"/>
      <c r="X7" s="28"/>
      <c r="Y7" s="7"/>
      <c r="Z7" s="7"/>
      <c r="AA7" s="7"/>
      <c r="GT7" s="29"/>
      <c r="GU7" s="29"/>
      <c r="GV7" s="30"/>
      <c r="GW7" s="31"/>
      <c r="GX7" s="23"/>
      <c r="GY7" s="21"/>
      <c r="GZ7" s="21"/>
      <c r="HB7" s="16" t="s">
        <v>39</v>
      </c>
      <c r="HC7" s="16" t="s">
        <v>40</v>
      </c>
      <c r="HD7" s="27" t="s">
        <v>41</v>
      </c>
      <c r="HE7" s="32" t="s">
        <v>42</v>
      </c>
      <c r="HF7" s="32" t="s">
        <v>43</v>
      </c>
      <c r="HG7" s="16" t="s">
        <v>44</v>
      </c>
      <c r="HH7" s="16" t="s">
        <v>45</v>
      </c>
      <c r="HI7" s="14" t="s">
        <v>46</v>
      </c>
      <c r="HJ7" s="14"/>
      <c r="HK7" s="14"/>
      <c r="HL7" s="14"/>
      <c r="HM7" s="14"/>
      <c r="HN7" s="14"/>
      <c r="HO7" s="14"/>
      <c r="HP7" s="14"/>
    </row>
    <row r="8" spans="1:224" s="4" customFormat="1" ht="15" customHeight="1">
      <c r="A8" s="34" t="s">
        <v>6</v>
      </c>
      <c r="B8" s="9"/>
      <c r="C8" s="34" t="s">
        <v>48</v>
      </c>
      <c r="D8" s="112" t="e">
        <f>Item!#REF!</f>
        <v>#REF!</v>
      </c>
      <c r="E8" s="35" t="s">
        <v>37</v>
      </c>
      <c r="F8" s="10" t="s">
        <v>65</v>
      </c>
      <c r="G8" s="34" t="s">
        <v>53</v>
      </c>
      <c r="H8" s="9" t="s">
        <v>0</v>
      </c>
      <c r="O8" s="5"/>
      <c r="S8" s="11"/>
      <c r="T8" s="11"/>
      <c r="U8" s="12"/>
      <c r="W8" s="6"/>
      <c r="X8" s="28"/>
      <c r="Y8" s="7"/>
      <c r="Z8" s="7"/>
      <c r="AA8" s="7"/>
      <c r="GT8" s="29"/>
      <c r="GU8" s="29"/>
      <c r="GV8" s="30"/>
      <c r="GW8" s="31"/>
      <c r="GX8" s="23"/>
      <c r="GY8" s="21"/>
      <c r="GZ8" s="21"/>
      <c r="HB8" s="16"/>
      <c r="HC8" s="16"/>
      <c r="HD8" s="27"/>
      <c r="HE8" s="32"/>
      <c r="HF8" s="32"/>
      <c r="HG8" s="16"/>
      <c r="HH8" s="16"/>
      <c r="HI8" s="14"/>
      <c r="HJ8" s="14"/>
      <c r="HK8" s="14"/>
      <c r="HL8" s="14"/>
      <c r="HM8" s="14"/>
      <c r="HN8" s="14"/>
      <c r="HO8" s="14"/>
      <c r="HP8" s="14"/>
    </row>
    <row r="9" spans="1:224">
      <c r="A9" s="34" t="s">
        <v>47</v>
      </c>
      <c r="B9" s="9"/>
      <c r="C9" s="34" t="s">
        <v>49</v>
      </c>
      <c r="D9" s="9" t="s">
        <v>66</v>
      </c>
      <c r="E9" s="34" t="s">
        <v>70</v>
      </c>
      <c r="F9" s="9" t="s">
        <v>71</v>
      </c>
    </row>
    <row r="10" spans="1:224">
      <c r="A10" s="34" t="s">
        <v>67</v>
      </c>
      <c r="B10" s="33"/>
      <c r="C10" s="34" t="s">
        <v>50</v>
      </c>
      <c r="D10" s="109">
        <v>46084</v>
      </c>
      <c r="E10" s="34" t="s">
        <v>68</v>
      </c>
      <c r="F10" s="33" t="s">
        <v>72</v>
      </c>
    </row>
    <row r="11" spans="1:224">
      <c r="C11" s="34" t="s">
        <v>51</v>
      </c>
      <c r="D11" s="33"/>
      <c r="E11" s="52" t="s">
        <v>69</v>
      </c>
      <c r="F11" s="33" t="s">
        <v>129</v>
      </c>
    </row>
    <row r="14" spans="1:224">
      <c r="D14" s="96"/>
    </row>
    <row r="15" spans="1:224">
      <c r="A15" t="s">
        <v>67</v>
      </c>
    </row>
    <row r="16" spans="1:224">
      <c r="A16" s="1" t="s">
        <v>134</v>
      </c>
    </row>
    <row r="17" spans="1:1">
      <c r="A17" s="1" t="s">
        <v>135</v>
      </c>
    </row>
    <row r="18" spans="1:1">
      <c r="A18" t="s">
        <v>136</v>
      </c>
    </row>
    <row r="19" spans="1:1">
      <c r="A19" s="1" t="s">
        <v>137</v>
      </c>
    </row>
    <row r="20" spans="1:1">
      <c r="A20" s="1" t="s">
        <v>138</v>
      </c>
    </row>
  </sheetData>
  <protectedRanges>
    <protectedRange password="F78C" sqref="HB4:HC8 HH4:HH8 HD6:HG8 GT6:GZ8" name="区域1_1"/>
  </protectedRanges>
  <phoneticPr fontId="21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#REF!</xm:f>
          </x14:formula1>
          <xm:sqref>B3</xm:sqref>
        </x14:dataValidation>
        <x14:dataValidation type="list" allowBlank="1" showInputMessage="1" showErrorMessage="1">
          <x14:formula1>
            <xm:f>#REF!</xm:f>
          </x14:formula1>
          <xm:sqref>B8</xm:sqref>
        </x14:dataValidation>
        <x14:dataValidation type="list" allowBlank="1" showInputMessage="1" showErrorMessage="1">
          <x14:formula1>
            <xm:f>#REF!</xm:f>
          </x14:formula1>
          <xm:sqref>B9</xm:sqref>
        </x14:dataValidation>
        <x14:dataValidation type="list" allowBlank="1" showInputMessage="1" showErrorMessage="1">
          <x14:formula1>
            <xm:f>#REF!</xm:f>
          </x14:formula1>
          <xm:sqref>H8</xm:sqref>
        </x14:dataValidation>
        <x14:dataValidation type="list" allowBlank="1" showInputMessage="1" showErrorMessage="1">
          <x14:formula1>
            <xm:f>#REF!</xm:f>
          </x14:formula1>
          <xm:sqref>D5</xm:sqref>
        </x14:dataValidation>
        <x14:dataValidation type="list" allowBlank="1" showInputMessage="1" showErrorMessage="1">
          <x14:formula1>
            <xm:f>#REF!</xm:f>
          </x14:formula1>
          <xm:sqref>D6</xm:sqref>
        </x14:dataValidation>
        <x14:dataValidation type="list" allowBlank="1" showInputMessage="1" showErrorMessage="1">
          <x14:formula1>
            <xm:f>#REF!</xm:f>
          </x14:formula1>
          <xm:sqref>D7</xm:sqref>
        </x14:dataValidation>
        <x14:dataValidation type="list" allowBlank="1" showInputMessage="1" showErrorMessage="1">
          <x14:formula1>
            <xm:f>#REF!</xm:f>
          </x14:formula1>
          <xm:sqref>D11</xm:sqref>
        </x14:dataValidation>
        <x14:dataValidation type="list" allowBlank="1" showInputMessage="1" showErrorMessage="1">
          <x14:formula1>
            <xm:f>#REF!</xm:f>
          </x14:formula1>
          <xm:sqref>F3</xm:sqref>
        </x14:dataValidation>
        <x14:dataValidation type="list" allowBlank="1" showInputMessage="1" showErrorMessage="1">
          <x14:formula1>
            <xm:f>#REF!</xm:f>
          </x14:formula1>
          <xm:sqref>F4</xm:sqref>
        </x14:dataValidation>
        <x14:dataValidation type="list" allowBlank="1" showInputMessage="1" showErrorMessage="1">
          <x14:formula1>
            <xm:f>#REF!</xm:f>
          </x14:formula1>
          <xm:sqref>F5:F6</xm:sqref>
        </x14:dataValidation>
        <x14:dataValidation type="list" allowBlank="1" showInputMessage="1" showErrorMessage="1">
          <x14:formula1>
            <xm:f>#REF!</xm:f>
          </x14:formula1>
          <xm:sqref>F7</xm:sqref>
        </x14:dataValidation>
        <x14:dataValidation type="list" allowBlank="1" showInputMessage="1" showErrorMessage="1">
          <x14:formula1>
            <xm:f>#REF!</xm:f>
          </x14:formula1>
          <xm:sqref>F8</xm:sqref>
        </x14:dataValidation>
        <x14:dataValidation type="list" allowBlank="1" showInputMessage="1" showErrorMessage="1">
          <x14:formula1>
            <xm:f>#REF!</xm:f>
          </x14:formula1>
          <xm:sqref>H3</xm:sqref>
        </x14:dataValidation>
        <x14:dataValidation type="list" allowBlank="1" showInputMessage="1" showErrorMessage="1">
          <x14:formula1>
            <xm:f>#REF!</xm:f>
          </x14:formula1>
          <xm:sqref>H5</xm:sqref>
        </x14:dataValidation>
        <x14:dataValidation type="list" allowBlank="1" showInputMessage="1" showErrorMessage="1">
          <x14:formula1>
            <xm:f>#REF!</xm:f>
          </x14:formula1>
          <xm:sqref>H6</xm:sqref>
        </x14:dataValidation>
        <x14:dataValidation type="list" allowBlank="1" showInputMessage="1" showErrorMessage="1">
          <x14:formula1>
            <xm:f>#REF!</xm:f>
          </x14:formula1>
          <xm:sqref>H7</xm:sqref>
        </x14:dataValidation>
        <x14:dataValidation type="list" allowBlank="1" showInputMessage="1" showErrorMessage="1">
          <x14:formula1>
            <xm:f>#REF!</xm:f>
          </x14:formula1>
          <xm:sqref>D9</xm:sqref>
        </x14:dataValidation>
        <x14:dataValidation type="list" allowBlank="1" showInputMessage="1" showErrorMessage="1">
          <x14:formula1>
            <xm:f>#REF!</xm:f>
          </x14:formula1>
          <xm:sqref>B7</xm:sqref>
        </x14:dataValidation>
        <x14:dataValidation type="list" allowBlank="1" showInputMessage="1" showErrorMessage="1">
          <x14:formula1>
            <xm:f>#REF!</xm:f>
          </x14:formula1>
          <xm:sqref>F9</xm:sqref>
        </x14:dataValidation>
        <x14:dataValidation type="list" allowBlank="1" showInputMessage="1" showErrorMessage="1">
          <x14:formula1>
            <xm:f>#REF!</xm:f>
          </x14:formula1>
          <xm:sqref>F10</xm:sqref>
        </x14:dataValidation>
        <x14:dataValidation type="list" allowBlank="1" showInputMessage="1" showErrorMessage="1">
          <x14:formula1>
            <xm:f>#REF!</xm:f>
          </x14:formula1>
          <xm:sqref>F11</xm:sqref>
        </x14:dataValidation>
        <x14:dataValidation type="list" allowBlank="1" showInputMessage="1" showErrorMessage="1">
          <x14:formula1>
            <xm:f>#REF!</xm:f>
          </x14:formula1>
          <xm:sqref>B6</xm:sqref>
        </x14:dataValidation>
        <x14:dataValidation type="list" allowBlank="1" showInputMessage="1" showErrorMessage="1">
          <x14:formula1>
            <xm:f>#REF!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1"/>
  <sheetViews>
    <sheetView tabSelected="1" workbookViewId="0">
      <selection sqref="A1:XFD2"/>
    </sheetView>
  </sheetViews>
  <sheetFormatPr defaultColWidth="9.140625" defaultRowHeight="15"/>
  <cols>
    <col min="1" max="1" width="10.140625" style="53" customWidth="1"/>
    <col min="2" max="2" width="7.140625" style="54" customWidth="1"/>
    <col min="3" max="3" width="8.42578125" style="54" customWidth="1"/>
    <col min="4" max="4" width="7.85546875" style="54" customWidth="1"/>
    <col min="5" max="5" width="10.7109375" style="54" customWidth="1"/>
    <col min="6" max="6" width="11.28515625" style="54" customWidth="1"/>
    <col min="7" max="7" width="7.5703125" style="54" customWidth="1"/>
    <col min="8" max="9" width="7.42578125" style="54" customWidth="1"/>
    <col min="10" max="10" width="25.7109375" style="54" customWidth="1"/>
    <col min="11" max="11" width="15.28515625" style="104" customWidth="1"/>
    <col min="12" max="12" width="15.28515625" style="54" customWidth="1"/>
    <col min="13" max="13" width="9.28515625" style="54" bestFit="1" customWidth="1"/>
    <col min="14" max="14" width="6.140625" style="54" customWidth="1"/>
    <col min="15" max="15" width="8.5703125" style="54" customWidth="1"/>
    <col min="16" max="17" width="15.42578125" style="54" customWidth="1"/>
    <col min="18" max="18" width="5.5703125" style="54" customWidth="1"/>
    <col min="19" max="19" width="9.7109375" style="55" customWidth="1"/>
    <col min="20" max="20" width="8" style="56" customWidth="1"/>
    <col min="21" max="21" width="12" style="57" customWidth="1"/>
    <col min="22" max="22" width="8.5703125" style="57" customWidth="1"/>
    <col min="23" max="23" width="8.140625" style="57" customWidth="1"/>
    <col min="24" max="24" width="9.42578125" style="54" customWidth="1"/>
    <col min="25" max="25" width="8.140625" style="97" customWidth="1"/>
    <col min="26" max="26" width="8.7109375" style="97" customWidth="1"/>
    <col min="27" max="27" width="7.140625" style="97" customWidth="1"/>
    <col min="28" max="28" width="9" style="56" customWidth="1"/>
    <col min="29" max="29" width="6.28515625" style="58" customWidth="1"/>
    <col min="30" max="30" width="10" style="101" customWidth="1"/>
    <col min="31" max="31" width="9.85546875" style="58" customWidth="1"/>
    <col min="32" max="32" width="7.85546875" style="54" customWidth="1"/>
    <col min="33" max="33" width="8.85546875" style="57" customWidth="1"/>
    <col min="34" max="34" width="7.85546875" style="54" customWidth="1"/>
    <col min="35" max="35" width="8.42578125" style="59" customWidth="1"/>
    <col min="36" max="36" width="9" style="57" customWidth="1"/>
    <col min="37" max="37" width="8.42578125" style="57" customWidth="1"/>
    <col min="38" max="38" width="7.85546875" style="59" customWidth="1"/>
    <col min="39" max="39" width="5.85546875" style="57" customWidth="1"/>
    <col min="40" max="40" width="8.140625" style="59" customWidth="1"/>
    <col min="41" max="41" width="9.28515625" style="57" customWidth="1"/>
    <col min="42" max="42" width="11.5703125" style="59" customWidth="1"/>
    <col min="43" max="43" width="10.85546875" style="57" customWidth="1"/>
    <col min="44" max="45" width="9.5703125" style="59" customWidth="1"/>
    <col min="46" max="46" width="10" style="57" customWidth="1"/>
    <col min="47" max="47" width="9.5703125" style="57" customWidth="1"/>
    <col min="48" max="48" width="11.85546875" style="57" customWidth="1"/>
    <col min="49" max="49" width="7.140625" style="59" customWidth="1"/>
    <col min="50" max="50" width="7.85546875" style="59" customWidth="1"/>
    <col min="51" max="51" width="9.5703125" style="57" customWidth="1"/>
    <col min="52" max="52" width="7.7109375" style="57" customWidth="1"/>
    <col min="53" max="53" width="8.28515625" style="59" customWidth="1"/>
    <col min="54" max="54" width="9.140625" style="57" customWidth="1"/>
    <col min="55" max="55" width="9.140625" style="54" customWidth="1"/>
    <col min="56" max="57" width="9.140625" style="54"/>
    <col min="58" max="59" width="9.140625" style="57"/>
    <col min="60" max="60" width="9.140625" style="54"/>
    <col min="61" max="61" width="10.140625" style="57" customWidth="1"/>
    <col min="62" max="62" width="9.140625" style="54"/>
    <col min="63" max="63" width="11.140625" style="54" bestFit="1" customWidth="1"/>
    <col min="64" max="64" width="12.42578125" style="54" customWidth="1"/>
    <col min="65" max="65" width="11.5703125" style="54" bestFit="1" customWidth="1"/>
    <col min="66" max="16384" width="9.140625" style="54"/>
  </cols>
  <sheetData>
    <row r="1" spans="1:65" ht="68.099999999999994" customHeight="1">
      <c r="A1" s="62" t="s">
        <v>73</v>
      </c>
      <c r="B1" s="62" t="s">
        <v>74</v>
      </c>
      <c r="C1" s="93" t="s">
        <v>75</v>
      </c>
      <c r="D1" s="94" t="s">
        <v>2</v>
      </c>
      <c r="E1" s="94" t="s">
        <v>6</v>
      </c>
      <c r="F1" s="64" t="s">
        <v>128</v>
      </c>
      <c r="G1" s="93" t="s">
        <v>76</v>
      </c>
      <c r="H1" s="63" t="s">
        <v>77</v>
      </c>
      <c r="I1" s="92" t="s">
        <v>132</v>
      </c>
      <c r="J1" s="63" t="s">
        <v>78</v>
      </c>
      <c r="K1" s="92" t="s">
        <v>140</v>
      </c>
      <c r="L1" s="63" t="s">
        <v>79</v>
      </c>
      <c r="M1" s="63" t="s">
        <v>80</v>
      </c>
      <c r="N1" s="93" t="s">
        <v>81</v>
      </c>
      <c r="O1" s="93" t="s">
        <v>143</v>
      </c>
      <c r="P1" s="93" t="s">
        <v>82</v>
      </c>
      <c r="Q1" s="93" t="s">
        <v>83</v>
      </c>
      <c r="R1" s="92" t="s">
        <v>133</v>
      </c>
      <c r="S1" s="65" t="s">
        <v>84</v>
      </c>
      <c r="T1" s="66" t="s">
        <v>85</v>
      </c>
      <c r="U1" s="67" t="s">
        <v>86</v>
      </c>
      <c r="V1" s="68" t="s">
        <v>87</v>
      </c>
      <c r="W1" s="69" t="s">
        <v>88</v>
      </c>
      <c r="X1" s="70" t="s">
        <v>3</v>
      </c>
      <c r="Y1" s="98" t="s">
        <v>89</v>
      </c>
      <c r="Z1" s="98" t="s">
        <v>90</v>
      </c>
      <c r="AA1" s="98" t="s">
        <v>91</v>
      </c>
      <c r="AB1" s="71" t="s">
        <v>92</v>
      </c>
      <c r="AC1" s="72" t="s">
        <v>93</v>
      </c>
      <c r="AD1" s="102" t="s">
        <v>94</v>
      </c>
      <c r="AE1" s="73" t="s">
        <v>95</v>
      </c>
      <c r="AF1" s="62" t="s">
        <v>96</v>
      </c>
      <c r="AG1" s="74" t="s">
        <v>97</v>
      </c>
      <c r="AH1" s="62" t="s">
        <v>98</v>
      </c>
      <c r="AI1" s="75" t="s">
        <v>99</v>
      </c>
      <c r="AJ1" s="76" t="s">
        <v>100</v>
      </c>
      <c r="AK1" s="74" t="s">
        <v>101</v>
      </c>
      <c r="AL1" s="75" t="s">
        <v>102</v>
      </c>
      <c r="AM1" s="74" t="s">
        <v>103</v>
      </c>
      <c r="AN1" s="75" t="s">
        <v>104</v>
      </c>
      <c r="AO1" s="74" t="s">
        <v>105</v>
      </c>
      <c r="AP1" s="75" t="s">
        <v>106</v>
      </c>
      <c r="AQ1" s="74" t="s">
        <v>107</v>
      </c>
      <c r="AR1" s="100" t="s">
        <v>108</v>
      </c>
      <c r="AS1" s="74" t="s">
        <v>109</v>
      </c>
      <c r="AT1" s="70" t="s">
        <v>110</v>
      </c>
      <c r="AU1" s="75" t="s">
        <v>111</v>
      </c>
      <c r="AV1" s="74" t="s">
        <v>112</v>
      </c>
      <c r="AW1" s="95" t="s">
        <v>113</v>
      </c>
      <c r="AX1" s="75" t="s">
        <v>114</v>
      </c>
      <c r="AY1" s="74" t="s">
        <v>115</v>
      </c>
      <c r="AZ1" s="95" t="s">
        <v>116</v>
      </c>
      <c r="BA1" s="75" t="s">
        <v>117</v>
      </c>
      <c r="BB1" s="74" t="s">
        <v>118</v>
      </c>
      <c r="BC1" s="74" t="s">
        <v>119</v>
      </c>
      <c r="BD1" s="77" t="s">
        <v>120</v>
      </c>
      <c r="BE1" s="78" t="s">
        <v>121</v>
      </c>
      <c r="BF1" s="79" t="s">
        <v>122</v>
      </c>
      <c r="BG1" s="80" t="s">
        <v>123</v>
      </c>
      <c r="BH1" s="107" t="s">
        <v>124</v>
      </c>
      <c r="BI1" s="106" t="s">
        <v>142</v>
      </c>
      <c r="BJ1" s="62" t="s">
        <v>125</v>
      </c>
      <c r="BK1" s="81" t="s">
        <v>126</v>
      </c>
      <c r="BL1" s="81" t="s">
        <v>127</v>
      </c>
    </row>
    <row r="2" spans="1:65" ht="45" customHeight="1">
      <c r="A2" s="82">
        <v>1</v>
      </c>
      <c r="B2" s="37"/>
      <c r="C2" s="37"/>
      <c r="D2" s="37" t="s">
        <v>63</v>
      </c>
      <c r="E2" s="37"/>
      <c r="F2" s="37" t="s">
        <v>62</v>
      </c>
      <c r="G2" s="37" t="s">
        <v>146</v>
      </c>
      <c r="H2" s="37" t="s">
        <v>147</v>
      </c>
      <c r="I2" s="37" t="s">
        <v>148</v>
      </c>
      <c r="J2" s="37" t="s">
        <v>149</v>
      </c>
      <c r="K2" s="105" t="s">
        <v>150</v>
      </c>
      <c r="L2" s="37" t="s">
        <v>151</v>
      </c>
      <c r="M2" s="110" t="s">
        <v>152</v>
      </c>
      <c r="N2" s="37"/>
      <c r="O2" s="37"/>
      <c r="P2" s="115" t="s">
        <v>163</v>
      </c>
      <c r="Q2" s="111"/>
      <c r="R2" s="37" t="s">
        <v>131</v>
      </c>
      <c r="S2" s="83" t="e">
        <f>#REF!</f>
        <v>#REF!</v>
      </c>
      <c r="T2" s="84">
        <v>7.8</v>
      </c>
      <c r="U2" s="85">
        <v>3.99</v>
      </c>
      <c r="V2" s="61">
        <v>3.99</v>
      </c>
      <c r="W2" s="113">
        <v>30.7</v>
      </c>
      <c r="X2" s="37" t="s">
        <v>56</v>
      </c>
      <c r="Y2" s="99">
        <v>39</v>
      </c>
      <c r="Z2" s="99">
        <v>33</v>
      </c>
      <c r="AA2" s="99">
        <v>26</v>
      </c>
      <c r="AB2" s="84"/>
      <c r="AC2" s="86">
        <v>4</v>
      </c>
      <c r="AD2" s="103">
        <f>IF(Y2="","",Y2*Z2*AA2/1000000)</f>
        <v>3.3000000000000002E-2</v>
      </c>
      <c r="AE2" s="87">
        <f>IF(AC2="","",65/AD2*AC2)</f>
        <v>7879</v>
      </c>
      <c r="AF2" s="37">
        <v>3700</v>
      </c>
      <c r="AG2" s="88">
        <f>IF(ISERROR(AF2/AE2),"",AF2/AE2)</f>
        <v>0.47</v>
      </c>
      <c r="AH2" s="110" t="s">
        <v>161</v>
      </c>
      <c r="AI2" s="89">
        <v>0.28499999999999998</v>
      </c>
      <c r="AJ2" s="88">
        <f>IF(ISERROR(V2*AI2),"",V2*AI2)</f>
        <v>1.1399999999999999</v>
      </c>
      <c r="AK2" s="88">
        <f t="shared" ref="AK2:AK10" si="0">IF(ISERROR(V2+AG2+AJ2),"",V2+AG2+AJ2)</f>
        <v>5.6</v>
      </c>
      <c r="AL2" s="89">
        <v>0.01</v>
      </c>
      <c r="AM2" s="88">
        <f t="shared" ref="AM2:AM10" si="1">IF(ISERROR(BF2*AL2),"",BF2*AL2)</f>
        <v>0.09</v>
      </c>
      <c r="AN2" s="89">
        <v>8.5000000000000006E-2</v>
      </c>
      <c r="AO2" s="88">
        <f t="shared" ref="AO2:AO10" si="2">IF(ISERROR(BF2*AN2),"",BF2*AN2)</f>
        <v>0.72</v>
      </c>
      <c r="AP2" s="89"/>
      <c r="AQ2" s="88">
        <f t="shared" ref="AQ2:AQ10" si="3">IF(ISERROR(BF2*AP2),"",BF2*AP2)</f>
        <v>0</v>
      </c>
      <c r="AR2" s="89"/>
      <c r="AS2" s="88">
        <f>IF(ISERROR(BF2*AR2),"",BF2*AR2)</f>
        <v>0</v>
      </c>
      <c r="AT2" s="37"/>
      <c r="AU2" s="89"/>
      <c r="AV2" s="88">
        <f t="shared" ref="AV2:AV10" si="4">IF(ISERROR(BF2*AU2),"",BF2*AU2)</f>
        <v>0</v>
      </c>
      <c r="AW2" s="88"/>
      <c r="AX2" s="89"/>
      <c r="AY2" s="88">
        <f>IF(ISERROR(BF2*AX2),"",BF2*AX2)</f>
        <v>0</v>
      </c>
      <c r="AZ2" s="88"/>
      <c r="BA2" s="89"/>
      <c r="BB2" s="88">
        <f>IF(ISERROR(BF2*BA2),"",BF2*BA2)</f>
        <v>0</v>
      </c>
      <c r="BC2" s="88">
        <f t="shared" ref="BC2:BC10" si="5">IF(ISERROR(AM2+AO2+AQ2+AV2),"",AM2+AO2+AQ2+AV2)</f>
        <v>0.81</v>
      </c>
      <c r="BD2" s="88">
        <f t="shared" ref="BD2:BD10" si="6">IF(ISERROR(AK2+BC2),"",AK2+BC2)</f>
        <v>6.41</v>
      </c>
      <c r="BE2" s="90">
        <f t="shared" ref="BE2:BE10" si="7">IF(ISERROR((BF2-BD2)/BF2),"",(BF2-BD2)/BF2)</f>
        <v>0.2477</v>
      </c>
      <c r="BF2" s="61">
        <v>8.52</v>
      </c>
      <c r="BG2" s="61">
        <v>17.489999999999998</v>
      </c>
      <c r="BH2" s="90">
        <f>IF(ISERROR((BG2-BF2)/BG2),"",(BG2-BF2)/BG2)</f>
        <v>0.51290000000000002</v>
      </c>
      <c r="BI2" s="61"/>
      <c r="BJ2" s="60">
        <v>6788</v>
      </c>
      <c r="BK2" s="88">
        <f>IF(ISERROR(BD2*BJ2),"",BD2*BJ2)</f>
        <v>43511.08</v>
      </c>
      <c r="BL2" s="88">
        <f>IF(ISERROR(BF2*BJ2),"",BF2*BJ2)</f>
        <v>57833.760000000002</v>
      </c>
    </row>
    <row r="3" spans="1:65" ht="45" customHeight="1">
      <c r="A3" s="82">
        <v>2</v>
      </c>
      <c r="B3" s="37"/>
      <c r="C3" s="37"/>
      <c r="D3" s="37" t="s">
        <v>63</v>
      </c>
      <c r="E3" s="37"/>
      <c r="F3" s="37" t="s">
        <v>62</v>
      </c>
      <c r="G3" s="37" t="s">
        <v>146</v>
      </c>
      <c r="H3" s="37" t="s">
        <v>147</v>
      </c>
      <c r="I3" s="37" t="s">
        <v>148</v>
      </c>
      <c r="J3" s="37" t="s">
        <v>149</v>
      </c>
      <c r="K3" s="105" t="s">
        <v>150</v>
      </c>
      <c r="L3" s="37" t="s">
        <v>151</v>
      </c>
      <c r="M3" s="110" t="s">
        <v>153</v>
      </c>
      <c r="N3" s="37"/>
      <c r="O3" s="37"/>
      <c r="P3" s="115" t="s">
        <v>164</v>
      </c>
      <c r="Q3" s="111"/>
      <c r="R3" s="37" t="s">
        <v>131</v>
      </c>
      <c r="S3" s="83" t="e">
        <f>#REF!</f>
        <v>#REF!</v>
      </c>
      <c r="T3" s="84">
        <v>7.8</v>
      </c>
      <c r="U3" s="85">
        <v>3.99</v>
      </c>
      <c r="V3" s="61">
        <v>3.99</v>
      </c>
      <c r="W3" s="113">
        <v>30.7</v>
      </c>
      <c r="X3" s="37" t="s">
        <v>56</v>
      </c>
      <c r="Y3" s="99">
        <v>39</v>
      </c>
      <c r="Z3" s="99">
        <v>33</v>
      </c>
      <c r="AA3" s="99">
        <v>26</v>
      </c>
      <c r="AB3" s="84"/>
      <c r="AC3" s="60">
        <v>4</v>
      </c>
      <c r="AD3" s="103">
        <f t="shared" ref="AD3:AD10" si="8">IF(Y3="","",Y3*Z3*AA3/1000000)</f>
        <v>3.3000000000000002E-2</v>
      </c>
      <c r="AE3" s="87">
        <f t="shared" ref="AE3:AE10" si="9">IF(AC3="","",65/AD3*AC3)</f>
        <v>7879</v>
      </c>
      <c r="AF3" s="37">
        <v>3700</v>
      </c>
      <c r="AG3" s="88">
        <f t="shared" ref="AG3:AG10" si="10">IF(ISERROR(AF3/AE3),"",AF3/AE3)</f>
        <v>0.47</v>
      </c>
      <c r="AH3" s="110" t="s">
        <v>161</v>
      </c>
      <c r="AI3" s="89">
        <v>0.28499999999999998</v>
      </c>
      <c r="AJ3" s="88">
        <f>IF(ISERROR(V3*AI3),"",V3*AI3)</f>
        <v>1.1399999999999999</v>
      </c>
      <c r="AK3" s="88">
        <f t="shared" si="0"/>
        <v>5.6</v>
      </c>
      <c r="AL3" s="89">
        <v>0.01</v>
      </c>
      <c r="AM3" s="88">
        <f t="shared" si="1"/>
        <v>0.09</v>
      </c>
      <c r="AN3" s="89">
        <v>8.5000000000000006E-2</v>
      </c>
      <c r="AO3" s="88">
        <f t="shared" si="2"/>
        <v>0.72</v>
      </c>
      <c r="AP3" s="89"/>
      <c r="AQ3" s="88">
        <f t="shared" si="3"/>
        <v>0</v>
      </c>
      <c r="AR3" s="89"/>
      <c r="AS3" s="88">
        <f t="shared" ref="AS3:AS10" si="11">IF(ISERROR(BF3*AR3),"",BF3*AR3)</f>
        <v>0</v>
      </c>
      <c r="AT3" s="37"/>
      <c r="AU3" s="89"/>
      <c r="AV3" s="88">
        <f t="shared" si="4"/>
        <v>0</v>
      </c>
      <c r="AW3" s="88"/>
      <c r="AX3" s="89"/>
      <c r="AY3" s="88">
        <f t="shared" ref="AY3:AY10" si="12">IF(ISERROR(BF3*AX3),"",BF3*AX3)</f>
        <v>0</v>
      </c>
      <c r="AZ3" s="88"/>
      <c r="BA3" s="89"/>
      <c r="BB3" s="88">
        <f t="shared" ref="BB3:BB10" si="13">IF(ISERROR(BF3*BA3),"",BF3*BA3)</f>
        <v>0</v>
      </c>
      <c r="BC3" s="88">
        <f t="shared" si="5"/>
        <v>0.81</v>
      </c>
      <c r="BD3" s="88">
        <f t="shared" si="6"/>
        <v>6.41</v>
      </c>
      <c r="BE3" s="90">
        <f t="shared" si="7"/>
        <v>0.2477</v>
      </c>
      <c r="BF3" s="61">
        <v>8.52</v>
      </c>
      <c r="BG3" s="61">
        <v>17.489999999999998</v>
      </c>
      <c r="BH3" s="90">
        <f t="shared" ref="BH3:BH10" si="14">IF(ISERROR((BG3-BF3)/BG3),"",(BG3-BF3)/BG3)</f>
        <v>0.51290000000000002</v>
      </c>
      <c r="BI3" s="61"/>
      <c r="BJ3" s="60">
        <v>7062</v>
      </c>
      <c r="BK3" s="88">
        <f t="shared" ref="BK3:BK10" si="15">IF(ISERROR(BD3*BJ3),"",BD3*BJ3)</f>
        <v>45267.42</v>
      </c>
      <c r="BL3" s="88">
        <f t="shared" ref="BL3:BL10" si="16">IF(ISERROR(BF3*BJ3),"",BF3*BJ3)</f>
        <v>60168.24</v>
      </c>
    </row>
    <row r="4" spans="1:65" ht="45" customHeight="1">
      <c r="A4" s="82">
        <v>3</v>
      </c>
      <c r="B4" s="37"/>
      <c r="C4" s="37"/>
      <c r="D4" s="37" t="s">
        <v>63</v>
      </c>
      <c r="E4" s="37"/>
      <c r="F4" s="37" t="s">
        <v>62</v>
      </c>
      <c r="G4" s="37" t="s">
        <v>146</v>
      </c>
      <c r="H4" s="37" t="s">
        <v>147</v>
      </c>
      <c r="I4" s="37" t="s">
        <v>148</v>
      </c>
      <c r="J4" s="37" t="s">
        <v>149</v>
      </c>
      <c r="K4" s="105" t="s">
        <v>150</v>
      </c>
      <c r="L4" s="37" t="s">
        <v>151</v>
      </c>
      <c r="M4" s="110" t="s">
        <v>154</v>
      </c>
      <c r="N4" s="37"/>
      <c r="O4" s="37"/>
      <c r="P4" s="115" t="s">
        <v>165</v>
      </c>
      <c r="Q4" s="37"/>
      <c r="R4" s="37" t="s">
        <v>131</v>
      </c>
      <c r="S4" s="83" t="e">
        <f>#REF!</f>
        <v>#REF!</v>
      </c>
      <c r="T4" s="84">
        <v>7.8</v>
      </c>
      <c r="U4" s="85">
        <v>3.99</v>
      </c>
      <c r="V4" s="61">
        <v>3.99</v>
      </c>
      <c r="W4" s="113">
        <v>30.7</v>
      </c>
      <c r="X4" s="37" t="s">
        <v>56</v>
      </c>
      <c r="Y4" s="99">
        <v>39</v>
      </c>
      <c r="Z4" s="99">
        <v>33</v>
      </c>
      <c r="AA4" s="99">
        <v>26</v>
      </c>
      <c r="AB4" s="84"/>
      <c r="AC4" s="60">
        <v>4</v>
      </c>
      <c r="AD4" s="103">
        <f t="shared" si="8"/>
        <v>3.3000000000000002E-2</v>
      </c>
      <c r="AE4" s="87">
        <f t="shared" si="9"/>
        <v>7879</v>
      </c>
      <c r="AF4" s="37">
        <v>3700</v>
      </c>
      <c r="AG4" s="88">
        <f t="shared" si="10"/>
        <v>0.47</v>
      </c>
      <c r="AH4" s="110" t="s">
        <v>161</v>
      </c>
      <c r="AI4" s="89">
        <v>0.28499999999999998</v>
      </c>
      <c r="AJ4" s="88">
        <f t="shared" ref="AJ4:AJ10" si="17">IF(ISERROR(V4*AI4),"",V4*AI4)</f>
        <v>1.1399999999999999</v>
      </c>
      <c r="AK4" s="88">
        <f t="shared" si="0"/>
        <v>5.6</v>
      </c>
      <c r="AL4" s="89">
        <v>0.01</v>
      </c>
      <c r="AM4" s="88">
        <f t="shared" si="1"/>
        <v>0.09</v>
      </c>
      <c r="AN4" s="89">
        <v>8.5000000000000006E-2</v>
      </c>
      <c r="AO4" s="88">
        <f t="shared" si="2"/>
        <v>0.72</v>
      </c>
      <c r="AP4" s="89"/>
      <c r="AQ4" s="88">
        <f t="shared" si="3"/>
        <v>0</v>
      </c>
      <c r="AR4" s="89"/>
      <c r="AS4" s="88">
        <f t="shared" si="11"/>
        <v>0</v>
      </c>
      <c r="AT4" s="37"/>
      <c r="AU4" s="89"/>
      <c r="AV4" s="88">
        <f t="shared" si="4"/>
        <v>0</v>
      </c>
      <c r="AW4" s="88"/>
      <c r="AX4" s="89"/>
      <c r="AY4" s="88">
        <f t="shared" si="12"/>
        <v>0</v>
      </c>
      <c r="AZ4" s="88"/>
      <c r="BA4" s="89"/>
      <c r="BB4" s="88">
        <f t="shared" si="13"/>
        <v>0</v>
      </c>
      <c r="BC4" s="88">
        <f t="shared" si="5"/>
        <v>0.81</v>
      </c>
      <c r="BD4" s="88">
        <f t="shared" si="6"/>
        <v>6.41</v>
      </c>
      <c r="BE4" s="90">
        <f t="shared" si="7"/>
        <v>0.2477</v>
      </c>
      <c r="BF4" s="61">
        <v>8.52</v>
      </c>
      <c r="BG4" s="61">
        <v>17.489999999999998</v>
      </c>
      <c r="BH4" s="90">
        <f t="shared" si="14"/>
        <v>0.51290000000000002</v>
      </c>
      <c r="BI4" s="61"/>
      <c r="BJ4" s="60">
        <v>6262</v>
      </c>
      <c r="BK4" s="88">
        <f t="shared" ref="BK4" si="18">IF(ISERROR(BD4*BJ4),"",BD4*BJ4)</f>
        <v>40139.42</v>
      </c>
      <c r="BL4" s="88">
        <f t="shared" ref="BL4" si="19">IF(ISERROR(BF4*BJ4),"",BF4*BJ4)</f>
        <v>53352.24</v>
      </c>
      <c r="BM4" s="108"/>
    </row>
    <row r="5" spans="1:65" ht="45" customHeight="1">
      <c r="A5" s="82">
        <v>4</v>
      </c>
      <c r="B5" s="37"/>
      <c r="C5" s="37"/>
      <c r="D5" s="37" t="s">
        <v>63</v>
      </c>
      <c r="E5" s="37"/>
      <c r="F5" s="37" t="s">
        <v>62</v>
      </c>
      <c r="G5" s="37" t="s">
        <v>146</v>
      </c>
      <c r="H5" s="37" t="s">
        <v>147</v>
      </c>
      <c r="I5" s="37" t="s">
        <v>148</v>
      </c>
      <c r="J5" s="37" t="s">
        <v>149</v>
      </c>
      <c r="K5" s="105" t="s">
        <v>150</v>
      </c>
      <c r="L5" s="37" t="s">
        <v>151</v>
      </c>
      <c r="M5" s="110" t="s">
        <v>155</v>
      </c>
      <c r="N5" s="37"/>
      <c r="O5" s="37"/>
      <c r="P5" s="115" t="s">
        <v>166</v>
      </c>
      <c r="Q5" s="37"/>
      <c r="R5" s="37" t="s">
        <v>131</v>
      </c>
      <c r="S5" s="83" t="e">
        <f>#REF!</f>
        <v>#REF!</v>
      </c>
      <c r="T5" s="84">
        <v>7.8</v>
      </c>
      <c r="U5" s="85">
        <v>3.99</v>
      </c>
      <c r="V5" s="61">
        <v>3.99</v>
      </c>
      <c r="W5" s="113">
        <v>30.7</v>
      </c>
      <c r="X5" s="37" t="s">
        <v>56</v>
      </c>
      <c r="Y5" s="99">
        <v>39</v>
      </c>
      <c r="Z5" s="99">
        <v>33</v>
      </c>
      <c r="AA5" s="99">
        <v>26</v>
      </c>
      <c r="AB5" s="84"/>
      <c r="AC5" s="60">
        <v>4</v>
      </c>
      <c r="AD5" s="103">
        <f t="shared" si="8"/>
        <v>3.3000000000000002E-2</v>
      </c>
      <c r="AE5" s="87">
        <f t="shared" si="9"/>
        <v>7879</v>
      </c>
      <c r="AF5" s="37">
        <v>3700</v>
      </c>
      <c r="AG5" s="88">
        <f t="shared" si="10"/>
        <v>0.47</v>
      </c>
      <c r="AH5" s="110" t="s">
        <v>161</v>
      </c>
      <c r="AI5" s="89">
        <v>0.28499999999999998</v>
      </c>
      <c r="AJ5" s="88">
        <f t="shared" si="17"/>
        <v>1.1399999999999999</v>
      </c>
      <c r="AK5" s="88">
        <f t="shared" si="0"/>
        <v>5.6</v>
      </c>
      <c r="AL5" s="89">
        <v>0.01</v>
      </c>
      <c r="AM5" s="88">
        <f t="shared" si="1"/>
        <v>0.09</v>
      </c>
      <c r="AN5" s="89">
        <v>8.5000000000000006E-2</v>
      </c>
      <c r="AO5" s="88">
        <f t="shared" si="2"/>
        <v>0.72</v>
      </c>
      <c r="AP5" s="89"/>
      <c r="AQ5" s="88">
        <f t="shared" si="3"/>
        <v>0</v>
      </c>
      <c r="AR5" s="89"/>
      <c r="AS5" s="88">
        <f t="shared" si="11"/>
        <v>0</v>
      </c>
      <c r="AT5" s="37"/>
      <c r="AU5" s="89"/>
      <c r="AV5" s="88">
        <f t="shared" si="4"/>
        <v>0</v>
      </c>
      <c r="AW5" s="88"/>
      <c r="AX5" s="89"/>
      <c r="AY5" s="88">
        <f t="shared" si="12"/>
        <v>0</v>
      </c>
      <c r="AZ5" s="88"/>
      <c r="BA5" s="89"/>
      <c r="BB5" s="88">
        <f t="shared" si="13"/>
        <v>0</v>
      </c>
      <c r="BC5" s="88">
        <f t="shared" si="5"/>
        <v>0.81</v>
      </c>
      <c r="BD5" s="88">
        <f t="shared" si="6"/>
        <v>6.41</v>
      </c>
      <c r="BE5" s="90">
        <f t="shared" si="7"/>
        <v>0.2477</v>
      </c>
      <c r="BF5" s="61">
        <v>8.52</v>
      </c>
      <c r="BG5" s="61">
        <v>17.489999999999998</v>
      </c>
      <c r="BH5" s="90">
        <f t="shared" si="14"/>
        <v>0.51290000000000002</v>
      </c>
      <c r="BI5" s="61"/>
      <c r="BJ5" s="60">
        <v>6002</v>
      </c>
      <c r="BK5" s="88">
        <f t="shared" si="15"/>
        <v>38472.82</v>
      </c>
      <c r="BL5" s="88">
        <f t="shared" si="16"/>
        <v>51137.04</v>
      </c>
    </row>
    <row r="6" spans="1:65" ht="45" customHeight="1">
      <c r="A6" s="82">
        <v>5</v>
      </c>
      <c r="B6" s="37"/>
      <c r="C6" s="37"/>
      <c r="D6" s="37" t="s">
        <v>63</v>
      </c>
      <c r="E6" s="37"/>
      <c r="F6" s="37" t="s">
        <v>62</v>
      </c>
      <c r="G6" s="37" t="s">
        <v>146</v>
      </c>
      <c r="H6" s="37" t="s">
        <v>147</v>
      </c>
      <c r="I6" s="37" t="s">
        <v>148</v>
      </c>
      <c r="J6" s="37" t="s">
        <v>149</v>
      </c>
      <c r="K6" s="105" t="s">
        <v>150</v>
      </c>
      <c r="L6" s="37" t="s">
        <v>151</v>
      </c>
      <c r="M6" s="110" t="s">
        <v>156</v>
      </c>
      <c r="N6" s="37"/>
      <c r="O6" s="37"/>
      <c r="P6" s="115" t="s">
        <v>167</v>
      </c>
      <c r="Q6" s="37"/>
      <c r="R6" s="37" t="s">
        <v>131</v>
      </c>
      <c r="S6" s="83" t="e">
        <f>#REF!</f>
        <v>#REF!</v>
      </c>
      <c r="T6" s="84">
        <v>7.8</v>
      </c>
      <c r="U6" s="85">
        <v>3.99</v>
      </c>
      <c r="V6" s="61">
        <v>3.99</v>
      </c>
      <c r="W6" s="113">
        <v>30.7</v>
      </c>
      <c r="X6" s="37" t="s">
        <v>56</v>
      </c>
      <c r="Y6" s="99">
        <v>39</v>
      </c>
      <c r="Z6" s="99">
        <v>33</v>
      </c>
      <c r="AA6" s="99">
        <v>26</v>
      </c>
      <c r="AB6" s="84"/>
      <c r="AC6" s="60">
        <v>4</v>
      </c>
      <c r="AD6" s="103">
        <f>IF(Y6="","",Y6*Z6*AA6/1000000)</f>
        <v>3.3000000000000002E-2</v>
      </c>
      <c r="AE6" s="87">
        <f>IF(AC6="","",65/AD6*AC6)</f>
        <v>7879</v>
      </c>
      <c r="AF6" s="37">
        <v>3700</v>
      </c>
      <c r="AG6" s="88">
        <f>IF(ISERROR(AF6/AE6),"",AF6/AE6)</f>
        <v>0.47</v>
      </c>
      <c r="AH6" s="110" t="s">
        <v>161</v>
      </c>
      <c r="AI6" s="89">
        <v>0.28499999999999998</v>
      </c>
      <c r="AJ6" s="88">
        <f>IF(ISERROR(V6*AI6),"",V6*AI6)</f>
        <v>1.1399999999999999</v>
      </c>
      <c r="AK6" s="88">
        <f>IF(ISERROR(V6+AG6+AJ6),"",V6+AG6+AJ6)</f>
        <v>5.6</v>
      </c>
      <c r="AL6" s="89">
        <v>0.01</v>
      </c>
      <c r="AM6" s="88">
        <f>IF(ISERROR(BF6*AL6),"",BF6*AL6)</f>
        <v>0.09</v>
      </c>
      <c r="AN6" s="89">
        <v>8.5000000000000006E-2</v>
      </c>
      <c r="AO6" s="88">
        <f>IF(ISERROR(BF6*AN6),"",BF6*AN6)</f>
        <v>0.72</v>
      </c>
      <c r="AP6" s="89"/>
      <c r="AQ6" s="88">
        <f>IF(ISERROR(BF6*AP6),"",BF6*AP6)</f>
        <v>0</v>
      </c>
      <c r="AR6" s="89"/>
      <c r="AS6" s="88">
        <f>IF(ISERROR(BF6*AR6),"",BF6*AR6)</f>
        <v>0</v>
      </c>
      <c r="AT6" s="37"/>
      <c r="AU6" s="89"/>
      <c r="AV6" s="88">
        <f>IF(ISERROR(BF6*AU6),"",BF6*AU6)</f>
        <v>0</v>
      </c>
      <c r="AW6" s="88"/>
      <c r="AX6" s="89"/>
      <c r="AY6" s="88">
        <f>IF(ISERROR(BF6*AX6),"",BF6*AX6)</f>
        <v>0</v>
      </c>
      <c r="AZ6" s="88"/>
      <c r="BA6" s="89"/>
      <c r="BB6" s="88">
        <f t="shared" si="13"/>
        <v>0</v>
      </c>
      <c r="BC6" s="88">
        <f>IF(ISERROR(AM6+AO6+AQ6+AV6),"",AM6+AO6+AQ6+AV6)</f>
        <v>0.81</v>
      </c>
      <c r="BD6" s="88">
        <f>IF(ISERROR(AK6+BC6),"",AK6+BC6)</f>
        <v>6.41</v>
      </c>
      <c r="BE6" s="90">
        <f t="shared" si="7"/>
        <v>0.2477</v>
      </c>
      <c r="BF6" s="61">
        <v>8.52</v>
      </c>
      <c r="BG6" s="61">
        <v>17.489999999999998</v>
      </c>
      <c r="BH6" s="90">
        <f t="shared" si="14"/>
        <v>0.51290000000000002</v>
      </c>
      <c r="BI6" s="61"/>
      <c r="BJ6" s="60">
        <v>6230</v>
      </c>
      <c r="BK6" s="88">
        <f t="shared" si="15"/>
        <v>39934.300000000003</v>
      </c>
      <c r="BL6" s="88">
        <f t="shared" si="16"/>
        <v>53079.6</v>
      </c>
    </row>
    <row r="7" spans="1:65" ht="45" customHeight="1">
      <c r="A7" s="82">
        <v>6</v>
      </c>
      <c r="B7" s="37"/>
      <c r="C7" s="37"/>
      <c r="D7" s="37" t="s">
        <v>63</v>
      </c>
      <c r="E7" s="37"/>
      <c r="F7" s="37" t="s">
        <v>62</v>
      </c>
      <c r="G7" s="37" t="s">
        <v>146</v>
      </c>
      <c r="H7" s="37" t="s">
        <v>147</v>
      </c>
      <c r="I7" s="37" t="s">
        <v>148</v>
      </c>
      <c r="J7" s="37" t="s">
        <v>149</v>
      </c>
      <c r="K7" s="105" t="s">
        <v>150</v>
      </c>
      <c r="L7" s="37" t="s">
        <v>151</v>
      </c>
      <c r="M7" s="110" t="s">
        <v>157</v>
      </c>
      <c r="N7" s="37"/>
      <c r="O7" s="37"/>
      <c r="P7" s="115" t="s">
        <v>168</v>
      </c>
      <c r="Q7" s="37"/>
      <c r="R7" s="37" t="s">
        <v>131</v>
      </c>
      <c r="S7" s="83" t="e">
        <f>#REF!</f>
        <v>#REF!</v>
      </c>
      <c r="T7" s="84">
        <v>7.8</v>
      </c>
      <c r="U7" s="85">
        <v>3.99</v>
      </c>
      <c r="V7" s="61">
        <v>3.99</v>
      </c>
      <c r="W7" s="113">
        <v>30.7</v>
      </c>
      <c r="X7" s="37" t="s">
        <v>56</v>
      </c>
      <c r="Y7" s="99">
        <v>39</v>
      </c>
      <c r="Z7" s="99">
        <v>33</v>
      </c>
      <c r="AA7" s="99">
        <v>26</v>
      </c>
      <c r="AB7" s="84"/>
      <c r="AC7" s="60">
        <v>4</v>
      </c>
      <c r="AD7" s="103">
        <f t="shared" si="8"/>
        <v>3.3000000000000002E-2</v>
      </c>
      <c r="AE7" s="87">
        <f t="shared" si="9"/>
        <v>7879</v>
      </c>
      <c r="AF7" s="37">
        <v>3700</v>
      </c>
      <c r="AG7" s="88">
        <f t="shared" si="10"/>
        <v>0.47</v>
      </c>
      <c r="AH7" s="110" t="s">
        <v>161</v>
      </c>
      <c r="AI7" s="89">
        <v>0.28499999999999998</v>
      </c>
      <c r="AJ7" s="88">
        <f t="shared" si="17"/>
        <v>1.1399999999999999</v>
      </c>
      <c r="AK7" s="88">
        <f t="shared" si="0"/>
        <v>5.6</v>
      </c>
      <c r="AL7" s="89">
        <v>0.01</v>
      </c>
      <c r="AM7" s="88">
        <f t="shared" si="1"/>
        <v>0.09</v>
      </c>
      <c r="AN7" s="89">
        <v>8.5000000000000006E-2</v>
      </c>
      <c r="AO7" s="88">
        <f t="shared" si="2"/>
        <v>0.72</v>
      </c>
      <c r="AP7" s="89"/>
      <c r="AQ7" s="88">
        <f t="shared" si="3"/>
        <v>0</v>
      </c>
      <c r="AR7" s="89"/>
      <c r="AS7" s="88">
        <f t="shared" si="11"/>
        <v>0</v>
      </c>
      <c r="AT7" s="37"/>
      <c r="AU7" s="89"/>
      <c r="AV7" s="88">
        <f t="shared" si="4"/>
        <v>0</v>
      </c>
      <c r="AW7" s="88"/>
      <c r="AX7" s="89"/>
      <c r="AY7" s="88">
        <f t="shared" si="12"/>
        <v>0</v>
      </c>
      <c r="AZ7" s="88"/>
      <c r="BA7" s="89"/>
      <c r="BB7" s="88">
        <f t="shared" si="13"/>
        <v>0</v>
      </c>
      <c r="BC7" s="88">
        <f t="shared" si="5"/>
        <v>0.81</v>
      </c>
      <c r="BD7" s="88">
        <f t="shared" si="6"/>
        <v>6.41</v>
      </c>
      <c r="BE7" s="90">
        <f t="shared" si="7"/>
        <v>0.2477</v>
      </c>
      <c r="BF7" s="61">
        <v>8.52</v>
      </c>
      <c r="BG7" s="61">
        <v>17.489999999999998</v>
      </c>
      <c r="BH7" s="90">
        <f t="shared" si="14"/>
        <v>0.51290000000000002</v>
      </c>
      <c r="BI7" s="61"/>
      <c r="BJ7" s="60">
        <v>4822</v>
      </c>
      <c r="BK7" s="88">
        <f t="shared" si="15"/>
        <v>30909.02</v>
      </c>
      <c r="BL7" s="88">
        <f t="shared" si="16"/>
        <v>41083.440000000002</v>
      </c>
    </row>
    <row r="8" spans="1:65" ht="45" customHeight="1">
      <c r="A8" s="82">
        <v>7</v>
      </c>
      <c r="B8" s="37"/>
      <c r="C8" s="37"/>
      <c r="D8" s="37" t="s">
        <v>63</v>
      </c>
      <c r="E8" s="37"/>
      <c r="F8" s="37" t="s">
        <v>62</v>
      </c>
      <c r="G8" s="37" t="s">
        <v>146</v>
      </c>
      <c r="H8" s="37" t="s">
        <v>147</v>
      </c>
      <c r="I8" s="37" t="s">
        <v>148</v>
      </c>
      <c r="J8" s="37" t="s">
        <v>149</v>
      </c>
      <c r="K8" s="105" t="s">
        <v>150</v>
      </c>
      <c r="L8" s="37" t="s">
        <v>151</v>
      </c>
      <c r="M8" s="110" t="s">
        <v>158</v>
      </c>
      <c r="N8" s="37"/>
      <c r="O8" s="37"/>
      <c r="P8" s="115" t="s">
        <v>169</v>
      </c>
      <c r="Q8" s="37"/>
      <c r="R8" s="37" t="s">
        <v>131</v>
      </c>
      <c r="S8" s="83" t="e">
        <f>#REF!</f>
        <v>#REF!</v>
      </c>
      <c r="T8" s="84">
        <v>7.8</v>
      </c>
      <c r="U8" s="85">
        <v>3.99</v>
      </c>
      <c r="V8" s="61">
        <v>3.99</v>
      </c>
      <c r="W8" s="113">
        <v>30.7</v>
      </c>
      <c r="X8" s="37" t="s">
        <v>56</v>
      </c>
      <c r="Y8" s="99">
        <v>39</v>
      </c>
      <c r="Z8" s="99">
        <v>33</v>
      </c>
      <c r="AA8" s="99">
        <v>26</v>
      </c>
      <c r="AB8" s="84"/>
      <c r="AC8" s="60">
        <v>4</v>
      </c>
      <c r="AD8" s="103">
        <f t="shared" si="8"/>
        <v>3.3000000000000002E-2</v>
      </c>
      <c r="AE8" s="87">
        <f t="shared" si="9"/>
        <v>7879</v>
      </c>
      <c r="AF8" s="37">
        <v>3700</v>
      </c>
      <c r="AG8" s="88">
        <f t="shared" si="10"/>
        <v>0.47</v>
      </c>
      <c r="AH8" s="110" t="s">
        <v>161</v>
      </c>
      <c r="AI8" s="89">
        <v>0.28499999999999998</v>
      </c>
      <c r="AJ8" s="88">
        <f t="shared" si="17"/>
        <v>1.1399999999999999</v>
      </c>
      <c r="AK8" s="88">
        <f t="shared" si="0"/>
        <v>5.6</v>
      </c>
      <c r="AL8" s="89">
        <v>0.01</v>
      </c>
      <c r="AM8" s="88">
        <f t="shared" si="1"/>
        <v>0.09</v>
      </c>
      <c r="AN8" s="89">
        <v>8.5000000000000006E-2</v>
      </c>
      <c r="AO8" s="88">
        <f t="shared" si="2"/>
        <v>0.72</v>
      </c>
      <c r="AP8" s="89"/>
      <c r="AQ8" s="88">
        <f t="shared" si="3"/>
        <v>0</v>
      </c>
      <c r="AR8" s="89"/>
      <c r="AS8" s="88">
        <f t="shared" si="11"/>
        <v>0</v>
      </c>
      <c r="AT8" s="37"/>
      <c r="AU8" s="89"/>
      <c r="AV8" s="88">
        <f t="shared" si="4"/>
        <v>0</v>
      </c>
      <c r="AW8" s="88"/>
      <c r="AX8" s="89"/>
      <c r="AY8" s="88">
        <f t="shared" si="12"/>
        <v>0</v>
      </c>
      <c r="AZ8" s="88"/>
      <c r="BA8" s="89"/>
      <c r="BB8" s="88">
        <f t="shared" si="13"/>
        <v>0</v>
      </c>
      <c r="BC8" s="88">
        <f t="shared" si="5"/>
        <v>0.81</v>
      </c>
      <c r="BD8" s="88">
        <f t="shared" si="6"/>
        <v>6.41</v>
      </c>
      <c r="BE8" s="90">
        <f t="shared" si="7"/>
        <v>0.2477</v>
      </c>
      <c r="BF8" s="61">
        <v>8.52</v>
      </c>
      <c r="BG8" s="61">
        <v>17.489999999999998</v>
      </c>
      <c r="BH8" s="90">
        <f t="shared" si="14"/>
        <v>0.51290000000000002</v>
      </c>
      <c r="BI8" s="61"/>
      <c r="BJ8" s="60">
        <v>4078</v>
      </c>
      <c r="BK8" s="88">
        <f t="shared" si="15"/>
        <v>26139.98</v>
      </c>
      <c r="BL8" s="88">
        <f t="shared" si="16"/>
        <v>34744.559999999998</v>
      </c>
    </row>
    <row r="9" spans="1:65" ht="45" customHeight="1">
      <c r="A9" s="82">
        <v>8</v>
      </c>
      <c r="B9" s="37"/>
      <c r="C9" s="37"/>
      <c r="D9" s="37" t="s">
        <v>63</v>
      </c>
      <c r="E9" s="37"/>
      <c r="F9" s="37" t="s">
        <v>62</v>
      </c>
      <c r="G9" s="37" t="s">
        <v>146</v>
      </c>
      <c r="H9" s="37" t="s">
        <v>147</v>
      </c>
      <c r="I9" s="37" t="s">
        <v>148</v>
      </c>
      <c r="J9" s="37" t="s">
        <v>149</v>
      </c>
      <c r="K9" s="105" t="s">
        <v>150</v>
      </c>
      <c r="L9" s="37" t="s">
        <v>151</v>
      </c>
      <c r="M9" s="110" t="s">
        <v>159</v>
      </c>
      <c r="N9" s="37"/>
      <c r="O9" s="37"/>
      <c r="P9" s="115" t="s">
        <v>170</v>
      </c>
      <c r="Q9" s="37"/>
      <c r="R9" s="37" t="s">
        <v>131</v>
      </c>
      <c r="S9" s="83" t="e">
        <f>#REF!</f>
        <v>#REF!</v>
      </c>
      <c r="T9" s="84">
        <v>7.8</v>
      </c>
      <c r="U9" s="85">
        <v>3.99</v>
      </c>
      <c r="V9" s="61">
        <v>3.99</v>
      </c>
      <c r="W9" s="113">
        <v>30.7</v>
      </c>
      <c r="X9" s="37" t="s">
        <v>56</v>
      </c>
      <c r="Y9" s="99">
        <v>39</v>
      </c>
      <c r="Z9" s="99">
        <v>33</v>
      </c>
      <c r="AA9" s="99">
        <v>26</v>
      </c>
      <c r="AB9" s="84"/>
      <c r="AC9" s="60">
        <v>4</v>
      </c>
      <c r="AD9" s="103">
        <f t="shared" si="8"/>
        <v>3.3000000000000002E-2</v>
      </c>
      <c r="AE9" s="87">
        <f t="shared" si="9"/>
        <v>7879</v>
      </c>
      <c r="AF9" s="37">
        <v>3700</v>
      </c>
      <c r="AG9" s="88">
        <f t="shared" si="10"/>
        <v>0.47</v>
      </c>
      <c r="AH9" s="110" t="s">
        <v>161</v>
      </c>
      <c r="AI9" s="89">
        <v>0.28499999999999998</v>
      </c>
      <c r="AJ9" s="88">
        <f t="shared" si="17"/>
        <v>1.1399999999999999</v>
      </c>
      <c r="AK9" s="88">
        <f t="shared" si="0"/>
        <v>5.6</v>
      </c>
      <c r="AL9" s="89">
        <v>0.01</v>
      </c>
      <c r="AM9" s="88">
        <f t="shared" si="1"/>
        <v>0.09</v>
      </c>
      <c r="AN9" s="89">
        <v>8.5000000000000006E-2</v>
      </c>
      <c r="AO9" s="88">
        <f t="shared" si="2"/>
        <v>0.72</v>
      </c>
      <c r="AP9" s="89"/>
      <c r="AQ9" s="88">
        <f t="shared" si="3"/>
        <v>0</v>
      </c>
      <c r="AR9" s="89"/>
      <c r="AS9" s="88">
        <f t="shared" si="11"/>
        <v>0</v>
      </c>
      <c r="AT9" s="37"/>
      <c r="AU9" s="89"/>
      <c r="AV9" s="88">
        <f t="shared" si="4"/>
        <v>0</v>
      </c>
      <c r="AW9" s="88"/>
      <c r="AX9" s="89"/>
      <c r="AY9" s="88">
        <f t="shared" si="12"/>
        <v>0</v>
      </c>
      <c r="AZ9" s="88"/>
      <c r="BA9" s="89"/>
      <c r="BB9" s="88">
        <f t="shared" si="13"/>
        <v>0</v>
      </c>
      <c r="BC9" s="88">
        <f t="shared" si="5"/>
        <v>0.81</v>
      </c>
      <c r="BD9" s="88">
        <f t="shared" si="6"/>
        <v>6.41</v>
      </c>
      <c r="BE9" s="90">
        <f t="shared" si="7"/>
        <v>0.2477</v>
      </c>
      <c r="BF9" s="61">
        <v>8.52</v>
      </c>
      <c r="BG9" s="61">
        <v>17.489999999999998</v>
      </c>
      <c r="BH9" s="90">
        <f t="shared" si="14"/>
        <v>0.51290000000000002</v>
      </c>
      <c r="BI9" s="61"/>
      <c r="BJ9" s="60">
        <v>2928</v>
      </c>
      <c r="BK9" s="88">
        <f t="shared" si="15"/>
        <v>18768.48</v>
      </c>
      <c r="BL9" s="88">
        <f t="shared" si="16"/>
        <v>24946.560000000001</v>
      </c>
    </row>
    <row r="10" spans="1:65" ht="45" customHeight="1">
      <c r="A10" s="82">
        <v>9</v>
      </c>
      <c r="B10" s="37"/>
      <c r="C10" s="37"/>
      <c r="D10" s="37" t="s">
        <v>63</v>
      </c>
      <c r="E10" s="37"/>
      <c r="F10" s="37" t="s">
        <v>62</v>
      </c>
      <c r="G10" s="37" t="s">
        <v>146</v>
      </c>
      <c r="H10" s="37" t="s">
        <v>147</v>
      </c>
      <c r="I10" s="37" t="s">
        <v>148</v>
      </c>
      <c r="J10" s="37" t="s">
        <v>149</v>
      </c>
      <c r="K10" s="105" t="s">
        <v>150</v>
      </c>
      <c r="L10" s="37" t="s">
        <v>151</v>
      </c>
      <c r="M10" s="110" t="s">
        <v>160</v>
      </c>
      <c r="N10" s="37"/>
      <c r="O10" s="37"/>
      <c r="P10" s="115" t="s">
        <v>171</v>
      </c>
      <c r="Q10" s="37"/>
      <c r="R10" s="37" t="s">
        <v>131</v>
      </c>
      <c r="S10" s="83" t="e">
        <f>#REF!</f>
        <v>#REF!</v>
      </c>
      <c r="T10" s="84">
        <v>7.8</v>
      </c>
      <c r="U10" s="85">
        <v>3.99</v>
      </c>
      <c r="V10" s="61">
        <v>3.99</v>
      </c>
      <c r="W10" s="113">
        <v>30.7</v>
      </c>
      <c r="X10" s="37" t="s">
        <v>56</v>
      </c>
      <c r="Y10" s="99">
        <v>39</v>
      </c>
      <c r="Z10" s="99">
        <v>33</v>
      </c>
      <c r="AA10" s="99">
        <v>26</v>
      </c>
      <c r="AB10" s="84"/>
      <c r="AC10" s="60">
        <v>4</v>
      </c>
      <c r="AD10" s="103">
        <f t="shared" si="8"/>
        <v>3.3000000000000002E-2</v>
      </c>
      <c r="AE10" s="87">
        <f t="shared" si="9"/>
        <v>7879</v>
      </c>
      <c r="AF10" s="37">
        <v>3700</v>
      </c>
      <c r="AG10" s="88">
        <f t="shared" si="10"/>
        <v>0.47</v>
      </c>
      <c r="AH10" s="110" t="s">
        <v>161</v>
      </c>
      <c r="AI10" s="89">
        <v>0.28499999999999998</v>
      </c>
      <c r="AJ10" s="88">
        <f t="shared" si="17"/>
        <v>1.1399999999999999</v>
      </c>
      <c r="AK10" s="88">
        <f t="shared" si="0"/>
        <v>5.6</v>
      </c>
      <c r="AL10" s="89">
        <v>0.01</v>
      </c>
      <c r="AM10" s="88">
        <f t="shared" si="1"/>
        <v>0.09</v>
      </c>
      <c r="AN10" s="89">
        <v>8.5000000000000006E-2</v>
      </c>
      <c r="AO10" s="88">
        <f t="shared" si="2"/>
        <v>0.72</v>
      </c>
      <c r="AP10" s="89"/>
      <c r="AQ10" s="88">
        <f t="shared" si="3"/>
        <v>0</v>
      </c>
      <c r="AR10" s="89"/>
      <c r="AS10" s="88">
        <f t="shared" si="11"/>
        <v>0</v>
      </c>
      <c r="AT10" s="37"/>
      <c r="AU10" s="89"/>
      <c r="AV10" s="88">
        <f t="shared" si="4"/>
        <v>0</v>
      </c>
      <c r="AW10" s="88"/>
      <c r="AX10" s="89"/>
      <c r="AY10" s="88">
        <f t="shared" si="12"/>
        <v>0</v>
      </c>
      <c r="AZ10" s="88"/>
      <c r="BA10" s="89"/>
      <c r="BB10" s="88">
        <f t="shared" si="13"/>
        <v>0</v>
      </c>
      <c r="BC10" s="88">
        <f t="shared" si="5"/>
        <v>0.81</v>
      </c>
      <c r="BD10" s="88">
        <f t="shared" si="6"/>
        <v>6.41</v>
      </c>
      <c r="BE10" s="90">
        <f t="shared" si="7"/>
        <v>0.2477</v>
      </c>
      <c r="BF10" s="61">
        <v>8.52</v>
      </c>
      <c r="BG10" s="61">
        <v>17.489999999999998</v>
      </c>
      <c r="BH10" s="90">
        <f t="shared" si="14"/>
        <v>0.51290000000000002</v>
      </c>
      <c r="BI10" s="61"/>
      <c r="BJ10" s="60">
        <v>2678</v>
      </c>
      <c r="BK10" s="88">
        <f t="shared" si="15"/>
        <v>17165.98</v>
      </c>
      <c r="BL10" s="88">
        <f t="shared" si="16"/>
        <v>22816.560000000001</v>
      </c>
    </row>
    <row r="11" spans="1:65">
      <c r="AZ11" s="59"/>
      <c r="BC11" s="57"/>
      <c r="BD11" s="59"/>
      <c r="BE11" s="58"/>
    </row>
  </sheetData>
  <sheetProtection insertRows="0" deleteRows="0" sort="0"/>
  <protectedRanges>
    <protectedRange sqref="AX11:BA11 BC11:BE11 AR11:AT11 AR1:AS1 AW1 AZ1 BJ2:BJ10 A2:J10 P12:BB251 P11:AQ11 N2:N3 A11:J251 L2:L3 L11:N251 Q4:Q10 R2:AG10 AI2:AQ10 BG2:BH10 L4:N10 AR2:BE10" name="Range1"/>
    <protectedRange sqref="K2:K256" name="Range1_1"/>
    <protectedRange sqref="BI2:BI251" name="Range1_2"/>
    <protectedRange sqref="O2:O251" name="Range1_2_1"/>
    <protectedRange sqref="Q2:Q3" name="Range1_3_2"/>
    <protectedRange sqref="AH2:AH10" name="Range1_3"/>
    <protectedRange sqref="M2:M3" name="Range1_4"/>
  </protectedRanges>
  <phoneticPr fontId="24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D2:D10</xm:sqref>
        </x14:dataValidation>
        <x14:dataValidation type="list" allowBlank="1" showInputMessage="1" showErrorMessage="1">
          <x14:formula1>
            <xm:f>#REF!</xm:f>
          </x14:formula1>
          <xm:sqref>X2:X10</xm:sqref>
        </x14:dataValidation>
        <x14:dataValidation type="list" allowBlank="1" showInputMessage="1" showErrorMessage="1">
          <x14:formula1>
            <xm:f>#REF!</xm:f>
          </x14:formula1>
          <xm:sqref>R2:R10</xm:sqref>
        </x14:dataValidation>
        <x14:dataValidation type="list" allowBlank="1" showInputMessage="1" showErrorMessage="1">
          <x14:formula1>
            <xm:f>#REF!</xm:f>
          </x14:formula1>
          <xm:sqref>E2:E10</xm:sqref>
        </x14:dataValidation>
        <x14:dataValidation type="list" allowBlank="1" showInputMessage="1" showErrorMessage="1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Commitment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2026-03-04T03:03:02Z</dcterms:modified>
</cp:coreProperties>
</file>