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5" i="8" l="1"/>
  <c r="AW6" i="8"/>
  <c r="AW7" i="8"/>
  <c r="AW8" i="8"/>
  <c r="AW9" i="8"/>
  <c r="AW10" i="8"/>
  <c r="AW4" i="8"/>
  <c r="BB10" i="8"/>
  <c r="BD10" i="8" s="1"/>
  <c r="AT10" i="8"/>
  <c r="AP10" i="8"/>
  <c r="AN10" i="8"/>
  <c r="AL10" i="8"/>
  <c r="AI10" i="8"/>
  <c r="AC10" i="8"/>
  <c r="AD10" i="8" s="1"/>
  <c r="AF10" i="8" s="1"/>
  <c r="T10" i="8"/>
  <c r="BB9" i="8"/>
  <c r="BD9" i="8" s="1"/>
  <c r="AT9" i="8"/>
  <c r="AP9" i="8"/>
  <c r="AN9" i="8"/>
  <c r="AL9" i="8"/>
  <c r="AI9" i="8"/>
  <c r="AC9" i="8"/>
  <c r="AD9" i="8" s="1"/>
  <c r="AF9" i="8" s="1"/>
  <c r="T9" i="8"/>
  <c r="BB8" i="8"/>
  <c r="BD8" i="8" s="1"/>
  <c r="AT8" i="8"/>
  <c r="AP8" i="8"/>
  <c r="AN8" i="8"/>
  <c r="AL8" i="8"/>
  <c r="AI8" i="8"/>
  <c r="AC8" i="8"/>
  <c r="AD8" i="8" s="1"/>
  <c r="AF8" i="8" s="1"/>
  <c r="T8" i="8"/>
  <c r="BB7" i="8"/>
  <c r="AT7" i="8"/>
  <c r="AP7" i="8"/>
  <c r="AN7" i="8"/>
  <c r="AL7" i="8"/>
  <c r="AI7" i="8"/>
  <c r="AD7" i="8"/>
  <c r="AF7" i="8" s="1"/>
  <c r="AC7" i="8"/>
  <c r="T7" i="8"/>
  <c r="BB6" i="8"/>
  <c r="AQ6" i="8" s="1"/>
  <c r="AT6" i="8"/>
  <c r="AP6" i="8"/>
  <c r="AN6" i="8"/>
  <c r="AL6" i="8"/>
  <c r="AI6" i="8"/>
  <c r="AC6" i="8"/>
  <c r="AD6" i="8" s="1"/>
  <c r="AF6" i="8" s="1"/>
  <c r="T6" i="8"/>
  <c r="BB5" i="8"/>
  <c r="AQ5" i="8" s="1"/>
  <c r="AT5" i="8"/>
  <c r="AP5" i="8"/>
  <c r="AN5" i="8"/>
  <c r="AL5" i="8"/>
  <c r="AI5" i="8"/>
  <c r="AC5" i="8"/>
  <c r="AD5" i="8" s="1"/>
  <c r="AF5" i="8" s="1"/>
  <c r="T5" i="8"/>
  <c r="BB4" i="8"/>
  <c r="BD4" i="8" s="1"/>
  <c r="AT4" i="8"/>
  <c r="AP4" i="8"/>
  <c r="AN4" i="8"/>
  <c r="AL4" i="8"/>
  <c r="AI4" i="8"/>
  <c r="AC4" i="8"/>
  <c r="AD4" i="8" s="1"/>
  <c r="AF4" i="8" s="1"/>
  <c r="T4" i="8"/>
  <c r="AQ8" i="8" l="1"/>
  <c r="AX8" i="8" s="1"/>
  <c r="AJ7" i="8"/>
  <c r="AJ10" i="8"/>
  <c r="AJ4" i="8"/>
  <c r="AJ5" i="8"/>
  <c r="AQ9" i="8"/>
  <c r="AX9" i="8" s="1"/>
  <c r="AX5" i="8"/>
  <c r="AQ4" i="8"/>
  <c r="AX4" i="8" s="1"/>
  <c r="AJ6" i="8"/>
  <c r="AJ9" i="8"/>
  <c r="AQ10" i="8"/>
  <c r="AX10" i="8" s="1"/>
  <c r="AJ8" i="8"/>
  <c r="AX6" i="8"/>
  <c r="AQ7" i="8"/>
  <c r="AX7" i="8" s="1"/>
  <c r="BD7" i="8"/>
  <c r="BD6" i="8"/>
  <c r="BD5" i="8"/>
  <c r="AY7" i="8" l="1"/>
  <c r="AZ7" i="8" s="1"/>
  <c r="AY10" i="8"/>
  <c r="AZ10" i="8" s="1"/>
  <c r="AY8" i="8"/>
  <c r="AZ8" i="8" s="1"/>
  <c r="AY4" i="8"/>
  <c r="AZ4" i="8" s="1"/>
  <c r="AY5" i="8"/>
  <c r="AZ5" i="8" s="1"/>
  <c r="AY6" i="8"/>
  <c r="AZ6" i="8" s="1"/>
  <c r="AY9" i="8"/>
  <c r="AZ9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3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3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3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3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3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3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3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3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3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3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3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3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3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3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3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3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3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3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3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<sst xmlns="http://schemas.openxmlformats.org/spreadsheetml/2006/main" count="195" uniqueCount="103">
  <si>
    <t>Brand</t>
  </si>
  <si>
    <t>Package Type</t>
  </si>
  <si>
    <t>Royalty</t>
  </si>
  <si>
    <t>Licensor</t>
  </si>
  <si>
    <t>Normal</t>
  </si>
  <si>
    <t>ELECT BLANKET</t>
  </si>
  <si>
    <t>Beautyrest</t>
  </si>
  <si>
    <t>Select from Data</t>
  </si>
  <si>
    <t>Copy Formula Cost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</si>
  <si>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</si>
  <si>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</si>
  <si>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</si>
  <si>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</si>
  <si>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</si>
  <si>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</si>
  <si>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</si>
  <si>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</si>
  <si>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</si>
  <si>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</si>
  <si>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</si>
  <si>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</si>
  <si>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</si>
  <si>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</si>
  <si>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</si>
  <si>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</si>
  <si>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</si>
  <si>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</si>
  <si>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</si>
  <si>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</si>
  <si>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</si>
  <si>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</si>
  <si>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</si>
  <si>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</si>
  <si>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</si>
  <si>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</si>
  <si>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</si>
  <si>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</si>
  <si>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</si>
  <si>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</si>
  <si>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</si>
  <si>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</si>
  <si>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</si>
  <si>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</si>
  <si>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</si>
  <si>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</si>
  <si>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</si>
  <si>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</si>
  <si>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</si>
  <si>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</si>
  <si>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</si>
  <si>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</si>
  <si>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</si>
  <si>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</si>
  <si>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</si>
  <si>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</si>
  <si>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</si>
  <si>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</si>
  <si>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</si>
  <si>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</si>
  <si>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</si>
  <si>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</si>
  <si>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</si>
  <si>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</si>
  <si>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free text</t>
  </si>
  <si>
    <t>Piece</t>
  </si>
  <si>
    <t>Required</t>
  </si>
  <si>
    <t>Description-Short</t>
  </si>
  <si>
    <t>Unit of Measure</t>
  </si>
  <si>
    <t>JLA FOB CA/GA Price Quote (Value)</t>
  </si>
  <si>
    <t>30 characters</t>
  </si>
  <si>
    <t>Material-Short</t>
  </si>
  <si>
    <t>Customer Specific Attributes</t>
  </si>
  <si>
    <t>"Yes" for MKPL items</t>
  </si>
  <si>
    <t>Beautyrest Heated 4%</t>
  </si>
  <si>
    <t>Heated Plush</t>
  </si>
  <si>
    <t>675716640088</t>
  </si>
  <si>
    <t>675716640095</t>
  </si>
  <si>
    <t>675716640101</t>
  </si>
  <si>
    <t>Grey</t>
  </si>
  <si>
    <t>Mink</t>
  </si>
  <si>
    <t>Ivory</t>
  </si>
  <si>
    <t>675716781903</t>
  </si>
  <si>
    <t>675716781910</t>
  </si>
  <si>
    <t>Sapphire Blue</t>
  </si>
  <si>
    <t>Lavender</t>
  </si>
  <si>
    <t>086569401304</t>
  </si>
  <si>
    <t>086569401311</t>
  </si>
  <si>
    <t>Teal</t>
  </si>
  <si>
    <t>Purple</t>
  </si>
  <si>
    <t xml:space="preserve">Beautyrest Heated Plush Throw with Adjustable Time off Controller </t>
  </si>
  <si>
    <t>Heated Throw</t>
  </si>
  <si>
    <t>60x70''</t>
  </si>
  <si>
    <t>BR54-0529N</t>
  </si>
  <si>
    <t>BR54-0530N</t>
  </si>
  <si>
    <t>BR54-0531N</t>
  </si>
  <si>
    <t>BR54-0664N</t>
  </si>
  <si>
    <t>BR54-0665N</t>
  </si>
  <si>
    <t>BR54-1924N</t>
  </si>
  <si>
    <t>BR54-1925N</t>
  </si>
  <si>
    <t>200gsm solid plush to 200gsm solid plush; 100% Polyester; gift box package, 3pcs per carton</t>
  </si>
  <si>
    <t>100% Polyester Electric Throw</t>
  </si>
  <si>
    <t>6301.10.0000</t>
  </si>
  <si>
    <t>$40.57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</si>
</sst>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1" formatCode="[$￥-804]#,##0.00;[Red][$￥-804]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181" fontId="0" fillId="0" borderId="0"/>
    <xf numFmtId="181" fontId="3" fillId="0" borderId="0"/>
    <xf numFmtId="181" fontId="3" fillId="0" borderId="0"/>
    <xf numFmtId="181" fontId="3" fillId="0" borderId="0"/>
    <xf numFmtId="181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9" fillId="0" borderId="0"/>
    <xf numFmtId="181" fontId="10" fillId="0" borderId="0"/>
  </cellStyleXfs>
  <cellXfs count="67">
    <xf numFmtId="181" fontId="0" fillId="0" borderId="0" xfId="0"/>
    <xf numFmtId="181" fontId="0" fillId="0" borderId="1" xfId="0" applyBorder="1" applyAlignment="1">
      <alignment wrapText="1"/>
    </xf>
    <xf numFmtId="181" fontId="0" fillId="0" borderId="0" xfId="0" applyAlignment="1">
      <alignment horizontal="center" wrapText="1"/>
    </xf>
    <xf numFmtId="181" fontId="0" fillId="0" borderId="0" xfId="0" applyAlignment="1">
      <alignment wrapText="1"/>
    </xf>
    <xf numFmtId="181" fontId="6" fillId="0" borderId="0" xfId="0" applyFont="1" applyAlignment="1">
      <alignment wrapText="1"/>
    </xf>
    <xf numFmtId="181" fontId="2" fillId="0" borderId="0" xfId="0" applyFon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1" fontId="1" fillId="0" borderId="1" xfId="0" applyFont="1" applyBorder="1" applyAlignment="1">
      <alignment horizontal="center" wrapText="1"/>
    </xf>
    <xf numFmtId="181" fontId="1" fillId="7" borderId="1" xfId="0" applyFont="1" applyFill="1" applyBorder="1" applyAlignment="1">
      <alignment horizontal="center" wrapText="1"/>
    </xf>
    <xf numFmtId="181" fontId="4" fillId="7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1" fillId="8" borderId="4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81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0" fontId="7" fillId="6" borderId="1" xfId="1" applyNumberFormat="1" applyFont="1" applyFill="1" applyBorder="1" applyAlignment="1">
      <alignment wrapText="1"/>
    </xf>
    <xf numFmtId="181" fontId="8" fillId="6" borderId="1" xfId="0" applyFont="1" applyFill="1" applyBorder="1" applyAlignment="1">
      <alignment horizontal="center" wrapText="1"/>
    </xf>
    <xf numFmtId="177" fontId="1" fillId="6" borderId="1" xfId="0" applyNumberFormat="1" applyFont="1" applyFill="1" applyBorder="1" applyAlignment="1">
      <alignment horizontal="center" wrapText="1"/>
    </xf>
    <xf numFmtId="181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4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81" fontId="6" fillId="0" borderId="0" xfId="0" applyFont="1"/>
    <xf numFmtId="177" fontId="2" fillId="0" borderId="0" xfId="0" applyNumberFormat="1" applyFont="1"/>
    <xf numFmtId="181" fontId="6" fillId="0" borderId="0" xfId="4" applyFont="1"/>
    <xf numFmtId="181" fontId="1" fillId="7" borderId="1" xfId="4" applyFont="1" applyFill="1" applyBorder="1" applyAlignment="1">
      <alignment horizontal="center" wrapText="1"/>
    </xf>
    <xf numFmtId="181" fontId="1" fillId="9" borderId="1" xfId="0" applyFont="1" applyFill="1" applyBorder="1" applyAlignment="1">
      <alignment horizontal="center" wrapText="1"/>
    </xf>
    <xf numFmtId="181" fontId="4" fillId="9" borderId="1" xfId="0" applyFont="1" applyFill="1" applyBorder="1" applyAlignment="1">
      <alignment horizontal="center" wrapText="1"/>
    </xf>
    <xf numFmtId="181" fontId="5" fillId="0" borderId="0" xfId="4" applyFont="1"/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1" fontId="2" fillId="0" borderId="0" xfId="4" applyAlignment="1">
      <alignment wrapText="1"/>
    </xf>
    <xf numFmtId="181" fontId="2" fillId="0" borderId="1" xfId="4" applyBorder="1" applyAlignment="1">
      <alignment wrapText="1"/>
    </xf>
    <xf numFmtId="181" fontId="0" fillId="7" borderId="1" xfId="0" applyFill="1" applyBorder="1" applyAlignment="1">
      <alignment wrapText="1"/>
    </xf>
    <xf numFmtId="181" fontId="0" fillId="0" borderId="1" xfId="0" applyBorder="1" applyAlignment="1">
      <alignment horizontal="right"/>
    </xf>
    <xf numFmtId="181" fontId="1" fillId="3" borderId="2" xfId="0" applyFont="1" applyFill="1" applyBorder="1" applyAlignment="1">
      <alignment horizontal="center" wrapText="1"/>
    </xf>
    <xf numFmtId="181" fontId="1" fillId="4" borderId="2" xfId="0" applyFont="1" applyFill="1" applyBorder="1" applyAlignment="1">
      <alignment horizontal="center" wrapText="1"/>
    </xf>
    <xf numFmtId="181" fontId="1" fillId="4" borderId="3" xfId="0" applyFont="1" applyFill="1" applyBorder="1" applyAlignment="1">
      <alignment horizontal="center" wrapText="1"/>
    </xf>
    <xf numFmtId="181" fontId="1" fillId="5" borderId="2" xfId="0" applyFont="1" applyFill="1" applyBorder="1" applyAlignment="1">
      <alignment horizontal="center" wrapText="1"/>
    </xf>
    <xf numFmtId="181" fontId="1" fillId="3" borderId="4" xfId="0" applyFont="1" applyFill="1" applyBorder="1" applyAlignment="1">
      <alignment horizontal="center" wrapText="1"/>
    </xf>
    <xf numFmtId="181" fontId="1" fillId="3" borderId="5" xfId="0" applyFont="1" applyFill="1" applyBorder="1" applyAlignment="1">
      <alignment horizontal="center" wrapText="1"/>
    </xf>
    <xf numFmtId="181" fontId="1" fillId="3" borderId="6" xfId="0" applyFont="1" applyFill="1" applyBorder="1" applyAlignment="1">
      <alignment horizontal="center" wrapText="1"/>
    </xf>
    <xf numFmtId="181" fontId="1" fillId="6" borderId="1" xfId="0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right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0"/>
  <sheetViews>
    <sheetView tabSelected="1" topLeftCell="K1" workbookViewId="0">
      <selection activeCell="U4" sqref="U4:U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54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6" customWidth="1"/>
    <col min="19" max="19" width="9.85546875" style="7" customWidth="1"/>
    <col min="20" max="20" width="12" style="8" customWidth="1"/>
    <col min="21" max="21" width="11.140625" style="8" customWidth="1"/>
    <col min="22" max="22" width="8.140625" style="8" customWidth="1"/>
    <col min="23" max="23" width="9.42578125" style="3" customWidth="1"/>
    <col min="24" max="24" width="11" style="48" customWidth="1"/>
    <col min="25" max="25" width="13.140625" style="48" customWidth="1"/>
    <col min="26" max="26" width="11.140625" style="48" customWidth="1"/>
    <col min="27" max="27" width="12.85546875" style="7" customWidth="1"/>
    <col min="28" max="28" width="9.42578125" style="9" customWidth="1"/>
    <col min="29" max="29" width="13" style="51" customWidth="1"/>
    <col min="30" max="30" width="14.140625" style="9" customWidth="1"/>
    <col min="31" max="31" width="13.85546875" style="3" customWidth="1"/>
    <col min="32" max="32" width="13.85546875" style="8" customWidth="1"/>
    <col min="33" max="33" width="7.85546875" style="3" customWidth="1"/>
    <col min="34" max="34" width="8.42578125" style="10" customWidth="1"/>
    <col min="35" max="35" width="12.42578125" style="8" customWidth="1"/>
    <col min="36" max="36" width="8.85546875" style="8" customWidth="1"/>
    <col min="37" max="37" width="7.85546875" style="10" customWidth="1"/>
    <col min="38" max="38" width="5.85546875" style="8" customWidth="1"/>
    <col min="39" max="39" width="12.5703125" style="10" customWidth="1"/>
    <col min="40" max="40" width="8.5703125" style="8" customWidth="1"/>
    <col min="41" max="41" width="11.5703125" style="10" customWidth="1"/>
    <col min="42" max="43" width="10.85546875" style="8" customWidth="1"/>
    <col min="44" max="44" width="8.42578125" style="3" customWidth="1"/>
    <col min="45" max="45" width="9.5703125" style="10" customWidth="1"/>
    <col min="46" max="46" width="10" style="8" customWidth="1"/>
    <col min="47" max="47" width="9.5703125" style="8" customWidth="1"/>
    <col min="48" max="48" width="11.85546875" style="10" customWidth="1"/>
    <col min="49" max="49" width="11.140625" style="10" customWidth="1"/>
    <col min="50" max="50" width="11.42578125" style="8" customWidth="1"/>
    <col min="51" max="51" width="11.5703125" style="8" customWidth="1"/>
    <col min="52" max="52" width="8.7109375" style="8" customWidth="1"/>
    <col min="53" max="53" width="12.140625" style="10" customWidth="1"/>
    <col min="54" max="54" width="12.140625" style="9" customWidth="1"/>
    <col min="55" max="55" width="9.5703125" style="3" customWidth="1"/>
    <col min="56" max="56" width="9.140625" style="3" customWidth="1"/>
    <col min="57" max="16384" width="9.140625" style="3"/>
  </cols>
  <sheetData>
    <row r="1" spans="1:57">
      <c r="D1" s="41" t="s">
        <v>7</v>
      </c>
      <c r="E1" s="41"/>
      <c r="F1" s="4"/>
      <c r="G1" s="5"/>
      <c r="I1" s="47" t="s">
        <v>69</v>
      </c>
      <c r="U1" s="42" t="s">
        <v>8</v>
      </c>
      <c r="W1" s="5"/>
      <c r="AR1" s="5" t="s">
        <v>63</v>
      </c>
      <c r="AU1" s="5" t="s">
        <v>63</v>
      </c>
    </row>
    <row r="2" spans="1:57" ht="30">
      <c r="F2" s="43" t="s">
        <v>65</v>
      </c>
      <c r="H2" s="43" t="s">
        <v>65</v>
      </c>
      <c r="I2" s="43" t="s">
        <v>65</v>
      </c>
      <c r="J2" s="43" t="s">
        <v>65</v>
      </c>
      <c r="K2" s="43" t="s">
        <v>65</v>
      </c>
      <c r="L2" s="43" t="s">
        <v>65</v>
      </c>
      <c r="M2" s="43" t="s">
        <v>65</v>
      </c>
      <c r="P2" s="54" t="s">
        <v>72</v>
      </c>
      <c r="Q2" s="43" t="s">
        <v>65</v>
      </c>
      <c r="R2" s="58" t="s">
        <v>9</v>
      </c>
      <c r="S2" s="58"/>
      <c r="T2" s="58"/>
      <c r="U2" s="58"/>
      <c r="V2" s="58"/>
      <c r="W2" s="59" t="s">
        <v>10</v>
      </c>
      <c r="X2" s="59"/>
      <c r="Y2" s="59"/>
      <c r="Z2" s="59"/>
      <c r="AA2" s="59"/>
      <c r="AB2" s="59"/>
      <c r="AC2" s="59"/>
      <c r="AD2" s="59"/>
      <c r="AE2" s="59"/>
      <c r="AF2" s="60"/>
      <c r="AG2" s="61" t="s">
        <v>11</v>
      </c>
      <c r="AH2" s="61"/>
      <c r="AI2" s="61"/>
      <c r="AK2" s="62" t="s">
        <v>12</v>
      </c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4"/>
      <c r="AY2" s="65" t="s">
        <v>13</v>
      </c>
      <c r="AZ2" s="65"/>
      <c r="BA2" s="65"/>
      <c r="BB2" s="65"/>
      <c r="BC2" s="65"/>
      <c r="BD2" s="65"/>
      <c r="BE2" s="9"/>
    </row>
    <row r="3" spans="1:57" ht="63.6" customHeight="1">
      <c r="A3" s="11" t="s">
        <v>14</v>
      </c>
      <c r="B3" s="11" t="s">
        <v>15</v>
      </c>
      <c r="C3" s="45" t="s">
        <v>16</v>
      </c>
      <c r="D3" s="46" t="s">
        <v>0</v>
      </c>
      <c r="E3" s="46" t="s">
        <v>3</v>
      </c>
      <c r="F3" s="13" t="s">
        <v>62</v>
      </c>
      <c r="G3" s="45" t="s">
        <v>17</v>
      </c>
      <c r="H3" s="12" t="s">
        <v>18</v>
      </c>
      <c r="I3" s="44" t="s">
        <v>66</v>
      </c>
      <c r="J3" s="12" t="s">
        <v>19</v>
      </c>
      <c r="K3" s="44" t="s">
        <v>70</v>
      </c>
      <c r="L3" s="12" t="s">
        <v>20</v>
      </c>
      <c r="M3" s="12" t="s">
        <v>21</v>
      </c>
      <c r="N3" s="45" t="s">
        <v>22</v>
      </c>
      <c r="O3" s="45" t="s">
        <v>23</v>
      </c>
      <c r="P3" s="45" t="s">
        <v>71</v>
      </c>
      <c r="Q3" s="44" t="s">
        <v>67</v>
      </c>
      <c r="R3" s="14" t="s">
        <v>24</v>
      </c>
      <c r="S3" s="15" t="s">
        <v>25</v>
      </c>
      <c r="T3" s="16" t="s">
        <v>26</v>
      </c>
      <c r="U3" s="17" t="s">
        <v>27</v>
      </c>
      <c r="V3" s="18" t="s">
        <v>28</v>
      </c>
      <c r="W3" s="19" t="s">
        <v>1</v>
      </c>
      <c r="X3" s="49" t="s">
        <v>29</v>
      </c>
      <c r="Y3" s="49" t="s">
        <v>30</v>
      </c>
      <c r="Z3" s="49" t="s">
        <v>31</v>
      </c>
      <c r="AA3" s="20" t="s">
        <v>32</v>
      </c>
      <c r="AB3" s="21" t="s">
        <v>33</v>
      </c>
      <c r="AC3" s="52" t="s">
        <v>34</v>
      </c>
      <c r="AD3" s="22" t="s">
        <v>35</v>
      </c>
      <c r="AE3" s="11" t="s">
        <v>36</v>
      </c>
      <c r="AF3" s="23" t="s">
        <v>37</v>
      </c>
      <c r="AG3" s="11" t="s">
        <v>38</v>
      </c>
      <c r="AH3" s="24" t="s">
        <v>39</v>
      </c>
      <c r="AI3" s="23" t="s">
        <v>40</v>
      </c>
      <c r="AJ3" s="23" t="s">
        <v>41</v>
      </c>
      <c r="AK3" s="24" t="s">
        <v>42</v>
      </c>
      <c r="AL3" s="23" t="s">
        <v>43</v>
      </c>
      <c r="AM3" s="24" t="s">
        <v>44</v>
      </c>
      <c r="AN3" s="23" t="s">
        <v>45</v>
      </c>
      <c r="AO3" s="24" t="s">
        <v>46</v>
      </c>
      <c r="AP3" s="23" t="s">
        <v>47</v>
      </c>
      <c r="AQ3" s="23" t="s">
        <v>48</v>
      </c>
      <c r="AR3" s="19" t="s">
        <v>49</v>
      </c>
      <c r="AS3" s="24" t="s">
        <v>50</v>
      </c>
      <c r="AT3" s="23" t="s">
        <v>51</v>
      </c>
      <c r="AU3" s="19" t="s">
        <v>52</v>
      </c>
      <c r="AV3" s="24" t="s">
        <v>53</v>
      </c>
      <c r="AW3" s="23" t="s">
        <v>54</v>
      </c>
      <c r="AX3" s="23" t="s">
        <v>55</v>
      </c>
      <c r="AY3" s="25" t="s">
        <v>56</v>
      </c>
      <c r="AZ3" s="26" t="s">
        <v>57</v>
      </c>
      <c r="BA3" s="27" t="s">
        <v>68</v>
      </c>
      <c r="BB3" s="26" t="s">
        <v>58</v>
      </c>
      <c r="BC3" s="28" t="s">
        <v>59</v>
      </c>
      <c r="BD3" s="26" t="s">
        <v>60</v>
      </c>
      <c r="BE3" s="21" t="s">
        <v>61</v>
      </c>
    </row>
    <row r="4" spans="1:57" ht="90">
      <c r="A4" s="29">
        <v>1</v>
      </c>
      <c r="B4" s="1"/>
      <c r="C4" s="1"/>
      <c r="D4" s="1" t="s">
        <v>6</v>
      </c>
      <c r="E4" s="1" t="s">
        <v>73</v>
      </c>
      <c r="F4" s="1" t="s">
        <v>5</v>
      </c>
      <c r="G4" s="1" t="s">
        <v>74</v>
      </c>
      <c r="H4" s="1" t="s">
        <v>89</v>
      </c>
      <c r="I4" s="1" t="s">
        <v>90</v>
      </c>
      <c r="J4" s="1" t="s">
        <v>99</v>
      </c>
      <c r="K4" s="55" t="s">
        <v>100</v>
      </c>
      <c r="L4" s="1" t="s">
        <v>91</v>
      </c>
      <c r="M4" s="1" t="s">
        <v>78</v>
      </c>
      <c r="N4" s="56" t="s">
        <v>92</v>
      </c>
      <c r="O4" s="56" t="s">
        <v>75</v>
      </c>
      <c r="P4" s="1"/>
      <c r="Q4" s="1" t="s">
        <v>64</v>
      </c>
      <c r="R4" s="30"/>
      <c r="S4" s="31">
        <v>7.8</v>
      </c>
      <c r="T4" s="32">
        <f>IF(ISERROR(R4/S4),"",R4/S4)</f>
        <v>0</v>
      </c>
      <c r="U4" s="33">
        <v>12.8</v>
      </c>
      <c r="V4" s="34"/>
      <c r="W4" s="1" t="s">
        <v>4</v>
      </c>
      <c r="X4" s="50">
        <v>48</v>
      </c>
      <c r="Y4" s="50">
        <v>30</v>
      </c>
      <c r="Z4" s="50">
        <v>25</v>
      </c>
      <c r="AA4" s="31"/>
      <c r="AB4" s="35">
        <v>3</v>
      </c>
      <c r="AC4" s="53">
        <f>IF(X4="","",X4*Y4*Z4/1000000)</f>
        <v>3.5999999999999997E-2</v>
      </c>
      <c r="AD4" s="36">
        <f>IF(AB4="","",65/AC4*AB4)</f>
        <v>5417</v>
      </c>
      <c r="AE4" s="1">
        <v>3800</v>
      </c>
      <c r="AF4" s="37">
        <f>IF(ISERROR(AE4/AD4),"",AE4/AD4)</f>
        <v>0.7</v>
      </c>
      <c r="AG4" s="1" t="s">
        <v>101</v>
      </c>
      <c r="AH4" s="38">
        <v>0.214</v>
      </c>
      <c r="AI4" s="37">
        <f>IF(ISERROR(U4*AH4),"",U4*AH4)</f>
        <v>2.74</v>
      </c>
      <c r="AJ4" s="37">
        <f>IF(ISERROR(U4+AF4+AI4),"",U4+AF4+AI4)</f>
        <v>16.239999999999998</v>
      </c>
      <c r="AK4" s="38">
        <v>0.05</v>
      </c>
      <c r="AL4" s="37">
        <f t="shared" ref="AL4:AL10" si="0">IF(ISERROR(BA4*AK4),"",BA4*AK4)</f>
        <v>2.0299999999999998</v>
      </c>
      <c r="AM4" s="38">
        <v>0.08</v>
      </c>
      <c r="AN4" s="37">
        <f t="shared" ref="AN4:AN10" si="1">IF(ISERROR(BA4*AM4),"",BA4*AM4)</f>
        <v>3.25</v>
      </c>
      <c r="AO4" s="38">
        <v>0.1</v>
      </c>
      <c r="AP4" s="37">
        <f t="shared" ref="AP4:AP10" si="2">IF(ISERROR(BA4*AO4),"",BA4*AO4)</f>
        <v>4.0599999999999996</v>
      </c>
      <c r="AQ4" s="37">
        <f>IF((BB4-BA4)&lt;2.5,2.5-(BB4-BA4),0)</f>
        <v>0.47</v>
      </c>
      <c r="AR4" s="1" t="s">
        <v>2</v>
      </c>
      <c r="AS4" s="38">
        <v>0.04</v>
      </c>
      <c r="AT4" s="37">
        <f t="shared" ref="AT4:AT10" si="3">IF(ISERROR(BA4*AS4),"",BA4*AS4)</f>
        <v>1.62</v>
      </c>
      <c r="AU4" s="1"/>
      <c r="AV4" s="38"/>
      <c r="AW4" s="37">
        <f>IF(ISERROR(BA4*AV4),"",BA4*AV4)</f>
        <v>0</v>
      </c>
      <c r="AX4" s="37">
        <f>IF(ISERROR(AL4+AN4+AP4+AQ4+AT4+AW4),"",AL4+AN4+AP4+AQ4+AT4+AW4)</f>
        <v>11.43</v>
      </c>
      <c r="AY4" s="37">
        <f t="shared" ref="AY4:AY10" si="4">IF(ISERROR(AJ4+AX4),"",AJ4+AX4)</f>
        <v>27.67</v>
      </c>
      <c r="AZ4" s="39">
        <f>IF(ISERROR((BA4-AY4)/BA4),"",(BA4-AY4)/BA4)</f>
        <v>0.318</v>
      </c>
      <c r="BA4" s="57" t="s">
        <v>102</v>
      </c>
      <c r="BB4" s="37">
        <f>IF(ISERROR(BA4*1.05),"",BA4*1.05)</f>
        <v>42.6</v>
      </c>
      <c r="BC4" s="66">
        <v>89.99</v>
      </c>
      <c r="BD4" s="39">
        <f>IF(ISERROR((BC4-BB4)/BC4),"",(BC4-BB4)/BC4)</f>
        <v>0.52659999999999996</v>
      </c>
      <c r="BE4" s="40"/>
    </row>
    <row r="5" spans="1:57" ht="90">
      <c r="A5" s="29">
        <v>2</v>
      </c>
      <c r="B5" s="1"/>
      <c r="C5" s="1"/>
      <c r="D5" s="1" t="s">
        <v>6</v>
      </c>
      <c r="E5" s="1" t="s">
        <v>73</v>
      </c>
      <c r="F5" s="1" t="s">
        <v>5</v>
      </c>
      <c r="G5" s="1" t="s">
        <v>74</v>
      </c>
      <c r="H5" s="1" t="s">
        <v>89</v>
      </c>
      <c r="I5" s="1" t="s">
        <v>90</v>
      </c>
      <c r="J5" s="1" t="s">
        <v>99</v>
      </c>
      <c r="K5" s="55" t="s">
        <v>100</v>
      </c>
      <c r="L5" s="1" t="s">
        <v>91</v>
      </c>
      <c r="M5" s="1" t="s">
        <v>79</v>
      </c>
      <c r="N5" s="56" t="s">
        <v>93</v>
      </c>
      <c r="O5" s="56" t="s">
        <v>76</v>
      </c>
      <c r="P5" s="1"/>
      <c r="Q5" s="1" t="s">
        <v>64</v>
      </c>
      <c r="R5" s="30"/>
      <c r="S5" s="31"/>
      <c r="T5" s="32" t="str">
        <f t="shared" ref="T5:T10" si="5">IF(ISERROR(R5/S5),"",R5/S5)</f>
        <v/>
      </c>
      <c r="U5" s="33">
        <v>12.8</v>
      </c>
      <c r="V5" s="34"/>
      <c r="W5" s="1" t="s">
        <v>4</v>
      </c>
      <c r="X5" s="50">
        <v>48</v>
      </c>
      <c r="Y5" s="50">
        <v>30</v>
      </c>
      <c r="Z5" s="50">
        <v>25</v>
      </c>
      <c r="AA5" s="31"/>
      <c r="AB5" s="35">
        <v>3</v>
      </c>
      <c r="AC5" s="53">
        <f t="shared" ref="AC5:AC10" si="6">IF(X5="","",X5*Y5*Z5/1000000)</f>
        <v>3.5999999999999997E-2</v>
      </c>
      <c r="AD5" s="36">
        <f t="shared" ref="AD5:AD10" si="7">IF(AB5="","",65/AC5*AB5)</f>
        <v>5417</v>
      </c>
      <c r="AE5" s="1">
        <v>3800</v>
      </c>
      <c r="AF5" s="37">
        <f t="shared" ref="AF5:AF10" si="8">IF(ISERROR(AE5/AD5),"",AE5/AD5)</f>
        <v>0.7</v>
      </c>
      <c r="AG5" s="1" t="s">
        <v>101</v>
      </c>
      <c r="AH5" s="38">
        <v>0.214</v>
      </c>
      <c r="AI5" s="37">
        <f t="shared" ref="AI5:AI10" si="9">IF(ISERROR(U5*AH5),"",U5*AH5)</f>
        <v>2.74</v>
      </c>
      <c r="AJ5" s="37">
        <f t="shared" ref="AJ5:AJ10" si="10">IF(ISERROR(U5+AF5+AI5),"",U5+AF5+AI5)</f>
        <v>16.239999999999998</v>
      </c>
      <c r="AK5" s="38">
        <v>0.05</v>
      </c>
      <c r="AL5" s="37">
        <f t="shared" si="0"/>
        <v>2.0299999999999998</v>
      </c>
      <c r="AM5" s="38">
        <v>0.08</v>
      </c>
      <c r="AN5" s="37">
        <f t="shared" si="1"/>
        <v>3.25</v>
      </c>
      <c r="AO5" s="38">
        <v>0.1</v>
      </c>
      <c r="AP5" s="37">
        <f t="shared" si="2"/>
        <v>4.0599999999999996</v>
      </c>
      <c r="AQ5" s="37">
        <f t="shared" ref="AQ5:AQ10" si="11">IF((BB5-BA5)&lt;2.5,2.5-(BB5-BA5),0)</f>
        <v>0.47</v>
      </c>
      <c r="AR5" s="1" t="s">
        <v>2</v>
      </c>
      <c r="AS5" s="38">
        <v>0.04</v>
      </c>
      <c r="AT5" s="37">
        <f t="shared" si="3"/>
        <v>1.62</v>
      </c>
      <c r="AU5" s="1"/>
      <c r="AV5" s="38"/>
      <c r="AW5" s="37">
        <f t="shared" ref="AW5:AW10" si="12">IF(ISERROR(BA5*AV5),"",BA5*AV5)</f>
        <v>0</v>
      </c>
      <c r="AX5" s="37">
        <f t="shared" ref="AX5:AX10" si="13">IF(ISERROR(AL5+AN5+AP5+AQ5+AT5+AW5),"",AL5+AN5+AP5+AQ5+AT5+AW5)</f>
        <v>11.43</v>
      </c>
      <c r="AY5" s="37">
        <f t="shared" si="4"/>
        <v>27.67</v>
      </c>
      <c r="AZ5" s="39">
        <f t="shared" ref="AZ5:AZ10" si="14">IF(ISERROR((BA5-AY5)/BA5),"",(BA5-AY5)/BA5)</f>
        <v>0.318</v>
      </c>
      <c r="BA5" s="57" t="s">
        <v>102</v>
      </c>
      <c r="BB5" s="37">
        <f t="shared" ref="BB5:BB10" si="15">IF(ISERROR(BA5*1.05),"",BA5*1.05)</f>
        <v>42.6</v>
      </c>
      <c r="BC5" s="66">
        <v>89.99</v>
      </c>
      <c r="BD5" s="39">
        <f t="shared" ref="BD5:BD10" si="16">IF(ISERROR((BC5-BB5)/BC5),"",(BC5-BB5)/BC5)</f>
        <v>0.52659999999999996</v>
      </c>
      <c r="BE5" s="40"/>
    </row>
    <row r="6" spans="1:57" ht="90">
      <c r="A6" s="29">
        <v>3</v>
      </c>
      <c r="B6" s="1"/>
      <c r="C6" s="1"/>
      <c r="D6" s="1" t="s">
        <v>6</v>
      </c>
      <c r="E6" s="1" t="s">
        <v>73</v>
      </c>
      <c r="F6" s="1" t="s">
        <v>5</v>
      </c>
      <c r="G6" s="1" t="s">
        <v>74</v>
      </c>
      <c r="H6" s="1" t="s">
        <v>89</v>
      </c>
      <c r="I6" s="1" t="s">
        <v>90</v>
      </c>
      <c r="J6" s="1" t="s">
        <v>99</v>
      </c>
      <c r="K6" s="55" t="s">
        <v>100</v>
      </c>
      <c r="L6" s="1" t="s">
        <v>91</v>
      </c>
      <c r="M6" s="1" t="s">
        <v>80</v>
      </c>
      <c r="N6" s="56" t="s">
        <v>94</v>
      </c>
      <c r="O6" s="56" t="s">
        <v>77</v>
      </c>
      <c r="P6" s="1"/>
      <c r="Q6" s="1" t="s">
        <v>64</v>
      </c>
      <c r="R6" s="30"/>
      <c r="S6" s="31"/>
      <c r="T6" s="32" t="str">
        <f t="shared" si="5"/>
        <v/>
      </c>
      <c r="U6" s="33">
        <v>12.8</v>
      </c>
      <c r="V6" s="34"/>
      <c r="W6" s="1" t="s">
        <v>4</v>
      </c>
      <c r="X6" s="50">
        <v>48</v>
      </c>
      <c r="Y6" s="50">
        <v>30</v>
      </c>
      <c r="Z6" s="50">
        <v>25</v>
      </c>
      <c r="AA6" s="31"/>
      <c r="AB6" s="35">
        <v>3</v>
      </c>
      <c r="AC6" s="53">
        <f t="shared" si="6"/>
        <v>3.5999999999999997E-2</v>
      </c>
      <c r="AD6" s="36">
        <f t="shared" si="7"/>
        <v>5417</v>
      </c>
      <c r="AE6" s="1">
        <v>3800</v>
      </c>
      <c r="AF6" s="37">
        <f t="shared" si="8"/>
        <v>0.7</v>
      </c>
      <c r="AG6" s="1" t="s">
        <v>101</v>
      </c>
      <c r="AH6" s="38">
        <v>0.214</v>
      </c>
      <c r="AI6" s="37">
        <f t="shared" si="9"/>
        <v>2.74</v>
      </c>
      <c r="AJ6" s="37">
        <f t="shared" si="10"/>
        <v>16.239999999999998</v>
      </c>
      <c r="AK6" s="38">
        <v>0.05</v>
      </c>
      <c r="AL6" s="37">
        <f t="shared" si="0"/>
        <v>2.0299999999999998</v>
      </c>
      <c r="AM6" s="38">
        <v>0.08</v>
      </c>
      <c r="AN6" s="37">
        <f t="shared" si="1"/>
        <v>3.25</v>
      </c>
      <c r="AO6" s="38">
        <v>0.1</v>
      </c>
      <c r="AP6" s="37">
        <f t="shared" si="2"/>
        <v>4.0599999999999996</v>
      </c>
      <c r="AQ6" s="37">
        <f t="shared" si="11"/>
        <v>0.47</v>
      </c>
      <c r="AR6" s="1" t="s">
        <v>2</v>
      </c>
      <c r="AS6" s="38">
        <v>0.04</v>
      </c>
      <c r="AT6" s="37">
        <f t="shared" si="3"/>
        <v>1.62</v>
      </c>
      <c r="AU6" s="1"/>
      <c r="AV6" s="38"/>
      <c r="AW6" s="37">
        <f t="shared" si="12"/>
        <v>0</v>
      </c>
      <c r="AX6" s="37">
        <f t="shared" si="13"/>
        <v>11.43</v>
      </c>
      <c r="AY6" s="37">
        <f t="shared" si="4"/>
        <v>27.67</v>
      </c>
      <c r="AZ6" s="39">
        <f t="shared" si="14"/>
        <v>0.318</v>
      </c>
      <c r="BA6" s="57" t="s">
        <v>102</v>
      </c>
      <c r="BB6" s="37">
        <f t="shared" si="15"/>
        <v>42.6</v>
      </c>
      <c r="BC6" s="66">
        <v>89.99</v>
      </c>
      <c r="BD6" s="39">
        <f t="shared" si="16"/>
        <v>0.52659999999999996</v>
      </c>
      <c r="BE6" s="40"/>
    </row>
    <row r="7" spans="1:57" ht="90">
      <c r="A7" s="29">
        <v>4</v>
      </c>
      <c r="B7" s="1"/>
      <c r="C7" s="1"/>
      <c r="D7" s="1" t="s">
        <v>6</v>
      </c>
      <c r="E7" s="1" t="s">
        <v>73</v>
      </c>
      <c r="F7" s="1" t="s">
        <v>5</v>
      </c>
      <c r="G7" s="1" t="s">
        <v>74</v>
      </c>
      <c r="H7" s="1" t="s">
        <v>89</v>
      </c>
      <c r="I7" s="1" t="s">
        <v>90</v>
      </c>
      <c r="J7" s="1" t="s">
        <v>99</v>
      </c>
      <c r="K7" s="55" t="s">
        <v>100</v>
      </c>
      <c r="L7" s="1" t="s">
        <v>91</v>
      </c>
      <c r="M7" s="1" t="s">
        <v>83</v>
      </c>
      <c r="N7" s="56" t="s">
        <v>95</v>
      </c>
      <c r="O7" s="56" t="s">
        <v>81</v>
      </c>
      <c r="P7" s="1"/>
      <c r="Q7" s="1" t="s">
        <v>64</v>
      </c>
      <c r="R7" s="30"/>
      <c r="S7" s="31"/>
      <c r="T7" s="32" t="str">
        <f t="shared" si="5"/>
        <v/>
      </c>
      <c r="U7" s="33">
        <v>12.8</v>
      </c>
      <c r="V7" s="34"/>
      <c r="W7" s="1" t="s">
        <v>4</v>
      </c>
      <c r="X7" s="50">
        <v>48</v>
      </c>
      <c r="Y7" s="50">
        <v>30</v>
      </c>
      <c r="Z7" s="50">
        <v>25</v>
      </c>
      <c r="AA7" s="31"/>
      <c r="AB7" s="35">
        <v>3</v>
      </c>
      <c r="AC7" s="53">
        <f t="shared" si="6"/>
        <v>3.5999999999999997E-2</v>
      </c>
      <c r="AD7" s="36">
        <f t="shared" si="7"/>
        <v>5417</v>
      </c>
      <c r="AE7" s="1">
        <v>3800</v>
      </c>
      <c r="AF7" s="37">
        <f t="shared" si="8"/>
        <v>0.7</v>
      </c>
      <c r="AG7" s="1" t="s">
        <v>101</v>
      </c>
      <c r="AH7" s="38">
        <v>0.214</v>
      </c>
      <c r="AI7" s="37">
        <f t="shared" si="9"/>
        <v>2.74</v>
      </c>
      <c r="AJ7" s="37">
        <f t="shared" si="10"/>
        <v>16.239999999999998</v>
      </c>
      <c r="AK7" s="38">
        <v>0.05</v>
      </c>
      <c r="AL7" s="37">
        <f t="shared" si="0"/>
        <v>2.0299999999999998</v>
      </c>
      <c r="AM7" s="38">
        <v>0.08</v>
      </c>
      <c r="AN7" s="37">
        <f t="shared" si="1"/>
        <v>3.25</v>
      </c>
      <c r="AO7" s="38">
        <v>0.1</v>
      </c>
      <c r="AP7" s="37">
        <f t="shared" si="2"/>
        <v>4.0599999999999996</v>
      </c>
      <c r="AQ7" s="37">
        <f t="shared" si="11"/>
        <v>0.47</v>
      </c>
      <c r="AR7" s="1" t="s">
        <v>2</v>
      </c>
      <c r="AS7" s="38">
        <v>0.04</v>
      </c>
      <c r="AT7" s="37">
        <f t="shared" si="3"/>
        <v>1.62</v>
      </c>
      <c r="AU7" s="1"/>
      <c r="AV7" s="38"/>
      <c r="AW7" s="37">
        <f t="shared" si="12"/>
        <v>0</v>
      </c>
      <c r="AX7" s="37">
        <f t="shared" si="13"/>
        <v>11.43</v>
      </c>
      <c r="AY7" s="37">
        <f t="shared" si="4"/>
        <v>27.67</v>
      </c>
      <c r="AZ7" s="39">
        <f t="shared" si="14"/>
        <v>0.318</v>
      </c>
      <c r="BA7" s="57" t="s">
        <v>102</v>
      </c>
      <c r="BB7" s="37">
        <f t="shared" si="15"/>
        <v>42.6</v>
      </c>
      <c r="BC7" s="66">
        <v>89.99</v>
      </c>
      <c r="BD7" s="39">
        <f t="shared" si="16"/>
        <v>0.52659999999999996</v>
      </c>
      <c r="BE7" s="40"/>
    </row>
    <row r="8" spans="1:57" ht="90">
      <c r="A8" s="29">
        <v>5</v>
      </c>
      <c r="B8" s="1"/>
      <c r="C8" s="1"/>
      <c r="D8" s="1" t="s">
        <v>6</v>
      </c>
      <c r="E8" s="1" t="s">
        <v>73</v>
      </c>
      <c r="F8" s="1" t="s">
        <v>5</v>
      </c>
      <c r="G8" s="1" t="s">
        <v>74</v>
      </c>
      <c r="H8" s="1" t="s">
        <v>89</v>
      </c>
      <c r="I8" s="1" t="s">
        <v>90</v>
      </c>
      <c r="J8" s="1" t="s">
        <v>99</v>
      </c>
      <c r="K8" s="55" t="s">
        <v>100</v>
      </c>
      <c r="L8" s="1" t="s">
        <v>91</v>
      </c>
      <c r="M8" s="1" t="s">
        <v>84</v>
      </c>
      <c r="N8" s="56" t="s">
        <v>96</v>
      </c>
      <c r="O8" s="56" t="s">
        <v>82</v>
      </c>
      <c r="P8" s="1"/>
      <c r="Q8" s="1" t="s">
        <v>64</v>
      </c>
      <c r="R8" s="30"/>
      <c r="S8" s="31"/>
      <c r="T8" s="32" t="str">
        <f t="shared" si="5"/>
        <v/>
      </c>
      <c r="U8" s="33">
        <v>12.8</v>
      </c>
      <c r="V8" s="34"/>
      <c r="W8" s="1" t="s">
        <v>4</v>
      </c>
      <c r="X8" s="50">
        <v>48</v>
      </c>
      <c r="Y8" s="50">
        <v>30</v>
      </c>
      <c r="Z8" s="50">
        <v>25</v>
      </c>
      <c r="AA8" s="31"/>
      <c r="AB8" s="35">
        <v>3</v>
      </c>
      <c r="AC8" s="53">
        <f t="shared" si="6"/>
        <v>3.5999999999999997E-2</v>
      </c>
      <c r="AD8" s="36">
        <f t="shared" si="7"/>
        <v>5417</v>
      </c>
      <c r="AE8" s="1">
        <v>3800</v>
      </c>
      <c r="AF8" s="37">
        <f t="shared" si="8"/>
        <v>0.7</v>
      </c>
      <c r="AG8" s="1" t="s">
        <v>101</v>
      </c>
      <c r="AH8" s="38">
        <v>0.214</v>
      </c>
      <c r="AI8" s="37">
        <f t="shared" si="9"/>
        <v>2.74</v>
      </c>
      <c r="AJ8" s="37">
        <f t="shared" si="10"/>
        <v>16.239999999999998</v>
      </c>
      <c r="AK8" s="38">
        <v>0.05</v>
      </c>
      <c r="AL8" s="37">
        <f t="shared" si="0"/>
        <v>2.0299999999999998</v>
      </c>
      <c r="AM8" s="38">
        <v>0.08</v>
      </c>
      <c r="AN8" s="37">
        <f t="shared" si="1"/>
        <v>3.25</v>
      </c>
      <c r="AO8" s="38">
        <v>0.1</v>
      </c>
      <c r="AP8" s="37">
        <f t="shared" si="2"/>
        <v>4.0599999999999996</v>
      </c>
      <c r="AQ8" s="37">
        <f t="shared" si="11"/>
        <v>0.47</v>
      </c>
      <c r="AR8" s="1" t="s">
        <v>2</v>
      </c>
      <c r="AS8" s="38">
        <v>0.04</v>
      </c>
      <c r="AT8" s="37">
        <f t="shared" si="3"/>
        <v>1.62</v>
      </c>
      <c r="AU8" s="1"/>
      <c r="AV8" s="38"/>
      <c r="AW8" s="37">
        <f t="shared" si="12"/>
        <v>0</v>
      </c>
      <c r="AX8" s="37">
        <f t="shared" si="13"/>
        <v>11.43</v>
      </c>
      <c r="AY8" s="37">
        <f t="shared" si="4"/>
        <v>27.67</v>
      </c>
      <c r="AZ8" s="39">
        <f t="shared" si="14"/>
        <v>0.318</v>
      </c>
      <c r="BA8" s="57" t="s">
        <v>102</v>
      </c>
      <c r="BB8" s="37">
        <f t="shared" si="15"/>
        <v>42.6</v>
      </c>
      <c r="BC8" s="66">
        <v>89.99</v>
      </c>
      <c r="BD8" s="39">
        <f t="shared" si="16"/>
        <v>0.52659999999999996</v>
      </c>
      <c r="BE8" s="40"/>
    </row>
    <row r="9" spans="1:57" ht="90">
      <c r="A9" s="29">
        <v>6</v>
      </c>
      <c r="B9" s="1"/>
      <c r="C9" s="1"/>
      <c r="D9" s="1" t="s">
        <v>6</v>
      </c>
      <c r="E9" s="1" t="s">
        <v>73</v>
      </c>
      <c r="F9" s="1" t="s">
        <v>5</v>
      </c>
      <c r="G9" s="1" t="s">
        <v>74</v>
      </c>
      <c r="H9" s="1" t="s">
        <v>89</v>
      </c>
      <c r="I9" s="1" t="s">
        <v>90</v>
      </c>
      <c r="J9" s="1" t="s">
        <v>99</v>
      </c>
      <c r="K9" s="55" t="s">
        <v>100</v>
      </c>
      <c r="L9" s="1" t="s">
        <v>91</v>
      </c>
      <c r="M9" s="1" t="s">
        <v>87</v>
      </c>
      <c r="N9" s="56" t="s">
        <v>97</v>
      </c>
      <c r="O9" s="56" t="s">
        <v>85</v>
      </c>
      <c r="P9" s="1"/>
      <c r="Q9" s="1" t="s">
        <v>64</v>
      </c>
      <c r="R9" s="30"/>
      <c r="S9" s="31"/>
      <c r="T9" s="32" t="str">
        <f t="shared" si="5"/>
        <v/>
      </c>
      <c r="U9" s="33">
        <v>12.8</v>
      </c>
      <c r="V9" s="34"/>
      <c r="W9" s="1" t="s">
        <v>4</v>
      </c>
      <c r="X9" s="50">
        <v>48</v>
      </c>
      <c r="Y9" s="50">
        <v>30</v>
      </c>
      <c r="Z9" s="50">
        <v>25</v>
      </c>
      <c r="AA9" s="31"/>
      <c r="AB9" s="35">
        <v>3</v>
      </c>
      <c r="AC9" s="53">
        <f t="shared" si="6"/>
        <v>3.5999999999999997E-2</v>
      </c>
      <c r="AD9" s="36">
        <f t="shared" si="7"/>
        <v>5417</v>
      </c>
      <c r="AE9" s="1">
        <v>3800</v>
      </c>
      <c r="AF9" s="37">
        <f t="shared" si="8"/>
        <v>0.7</v>
      </c>
      <c r="AG9" s="1" t="s">
        <v>101</v>
      </c>
      <c r="AH9" s="38">
        <v>0.214</v>
      </c>
      <c r="AI9" s="37">
        <f t="shared" si="9"/>
        <v>2.74</v>
      </c>
      <c r="AJ9" s="37">
        <f t="shared" si="10"/>
        <v>16.239999999999998</v>
      </c>
      <c r="AK9" s="38">
        <v>0.05</v>
      </c>
      <c r="AL9" s="37">
        <f t="shared" si="0"/>
        <v>2.0299999999999998</v>
      </c>
      <c r="AM9" s="38">
        <v>0.08</v>
      </c>
      <c r="AN9" s="37">
        <f t="shared" si="1"/>
        <v>3.25</v>
      </c>
      <c r="AO9" s="38">
        <v>0.1</v>
      </c>
      <c r="AP9" s="37">
        <f t="shared" si="2"/>
        <v>4.0599999999999996</v>
      </c>
      <c r="AQ9" s="37">
        <f t="shared" si="11"/>
        <v>0.47</v>
      </c>
      <c r="AR9" s="1" t="s">
        <v>2</v>
      </c>
      <c r="AS9" s="38">
        <v>0.04</v>
      </c>
      <c r="AT9" s="37">
        <f t="shared" si="3"/>
        <v>1.62</v>
      </c>
      <c r="AU9" s="1"/>
      <c r="AV9" s="38"/>
      <c r="AW9" s="37">
        <f t="shared" si="12"/>
        <v>0</v>
      </c>
      <c r="AX9" s="37">
        <f t="shared" si="13"/>
        <v>11.43</v>
      </c>
      <c r="AY9" s="37">
        <f t="shared" si="4"/>
        <v>27.67</v>
      </c>
      <c r="AZ9" s="39">
        <f t="shared" si="14"/>
        <v>0.318</v>
      </c>
      <c r="BA9" s="57" t="s">
        <v>102</v>
      </c>
      <c r="BB9" s="37">
        <f t="shared" si="15"/>
        <v>42.6</v>
      </c>
      <c r="BC9" s="66">
        <v>89.99</v>
      </c>
      <c r="BD9" s="39">
        <f t="shared" si="16"/>
        <v>0.52659999999999996</v>
      </c>
      <c r="BE9" s="40"/>
    </row>
    <row r="10" spans="1:57" ht="90">
      <c r="A10" s="29">
        <v>7</v>
      </c>
      <c r="B10" s="1"/>
      <c r="C10" s="1"/>
      <c r="D10" s="1" t="s">
        <v>6</v>
      </c>
      <c r="E10" s="1" t="s">
        <v>73</v>
      </c>
      <c r="F10" s="1" t="s">
        <v>5</v>
      </c>
      <c r="G10" s="1" t="s">
        <v>74</v>
      </c>
      <c r="H10" s="1" t="s">
        <v>89</v>
      </c>
      <c r="I10" s="1" t="s">
        <v>90</v>
      </c>
      <c r="J10" s="1" t="s">
        <v>99</v>
      </c>
      <c r="K10" s="55" t="s">
        <v>100</v>
      </c>
      <c r="L10" s="1" t="s">
        <v>91</v>
      </c>
      <c r="M10" s="1" t="s">
        <v>88</v>
      </c>
      <c r="N10" s="56" t="s">
        <v>98</v>
      </c>
      <c r="O10" s="56" t="s">
        <v>86</v>
      </c>
      <c r="P10" s="1"/>
      <c r="Q10" s="1" t="s">
        <v>64</v>
      </c>
      <c r="R10" s="30"/>
      <c r="S10" s="31"/>
      <c r="T10" s="32" t="str">
        <f t="shared" si="5"/>
        <v/>
      </c>
      <c r="U10" s="33">
        <v>12.8</v>
      </c>
      <c r="V10" s="34"/>
      <c r="W10" s="1" t="s">
        <v>4</v>
      </c>
      <c r="X10" s="50">
        <v>48</v>
      </c>
      <c r="Y10" s="50">
        <v>30</v>
      </c>
      <c r="Z10" s="50">
        <v>25</v>
      </c>
      <c r="AA10" s="31"/>
      <c r="AB10" s="35">
        <v>3</v>
      </c>
      <c r="AC10" s="53">
        <f t="shared" si="6"/>
        <v>3.5999999999999997E-2</v>
      </c>
      <c r="AD10" s="36">
        <f t="shared" si="7"/>
        <v>5417</v>
      </c>
      <c r="AE10" s="1">
        <v>3800</v>
      </c>
      <c r="AF10" s="37">
        <f t="shared" si="8"/>
        <v>0.7</v>
      </c>
      <c r="AG10" s="1" t="s">
        <v>101</v>
      </c>
      <c r="AH10" s="38">
        <v>0.214</v>
      </c>
      <c r="AI10" s="37">
        <f t="shared" si="9"/>
        <v>2.74</v>
      </c>
      <c r="AJ10" s="37">
        <f t="shared" si="10"/>
        <v>16.239999999999998</v>
      </c>
      <c r="AK10" s="38">
        <v>0.05</v>
      </c>
      <c r="AL10" s="37">
        <f t="shared" si="0"/>
        <v>2.0299999999999998</v>
      </c>
      <c r="AM10" s="38">
        <v>0.08</v>
      </c>
      <c r="AN10" s="37">
        <f t="shared" si="1"/>
        <v>3.25</v>
      </c>
      <c r="AO10" s="38">
        <v>0.1</v>
      </c>
      <c r="AP10" s="37">
        <f t="shared" si="2"/>
        <v>4.0599999999999996</v>
      </c>
      <c r="AQ10" s="37">
        <f t="shared" si="11"/>
        <v>0.47</v>
      </c>
      <c r="AR10" s="1" t="s">
        <v>2</v>
      </c>
      <c r="AS10" s="38">
        <v>0.04</v>
      </c>
      <c r="AT10" s="37">
        <f t="shared" si="3"/>
        <v>1.62</v>
      </c>
      <c r="AU10" s="1"/>
      <c r="AV10" s="38"/>
      <c r="AW10" s="37">
        <f t="shared" si="12"/>
        <v>0</v>
      </c>
      <c r="AX10" s="37">
        <f t="shared" si="13"/>
        <v>11.43</v>
      </c>
      <c r="AY10" s="37">
        <f t="shared" si="4"/>
        <v>27.67</v>
      </c>
      <c r="AZ10" s="39">
        <f t="shared" si="14"/>
        <v>0.318</v>
      </c>
      <c r="BA10" s="57" t="s">
        <v>102</v>
      </c>
      <c r="BB10" s="37">
        <f t="shared" si="15"/>
        <v>42.6</v>
      </c>
      <c r="BC10" s="66">
        <v>89.99</v>
      </c>
      <c r="BD10" s="39">
        <f t="shared" si="16"/>
        <v>0.52659999999999996</v>
      </c>
      <c r="BE10" s="40"/>
    </row>
  </sheetData>
  <sheetProtection insertRows="0" deleteRows="0" sort="0"/>
  <protectedRanges>
    <protectedRange sqref="BA3 L11:BB241 A4:J241 L4:BE10" name="Range1"/>
    <protectedRange sqref="K4:K246" name="Range1_1"/>
  </protectedRanges>
  <mergeCells count="5">
    <mergeCell ref="R2:V2"/>
    <mergeCell ref="W2:AF2"/>
    <mergeCell ref="AG2:AI2"/>
    <mergeCell ref="AK2:AX2"/>
    <mergeCell ref="AY2:BD2"/>
  </mergeCell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D4:D10</xm:sqref>
        </x14:dataValidation>
        <x14:dataValidation type="list" allowBlank="1" showInputMessage="1" showErrorMessage="1">
          <x14:formula1>
            <xm:f>#REF!</xm:f>
          </x14:formula1>
          <xm:sqref>W4:W10</xm:sqref>
        </x14:dataValidation>
        <x14:dataValidation type="list" allowBlank="1" showInputMessage="1" showErrorMessage="1">
          <x14:formula1>
            <xm:f>#REF!</xm:f>
          </x14:formula1>
          <xm:sqref>Q4:Q10</xm:sqref>
        </x14:dataValidation>
        <x14:dataValidation type="list" allowBlank="1" showInputMessage="1" showErrorMessage="1">
          <x14:formula1>
            <xm:f>#REF!</xm:f>
          </x14:formula1>
          <xm:sqref>F4:F10</xm:sqref>
        </x14:dataValidation>
        <x14:dataValidation type="list" allowBlank="1" showInputMessage="1" showErrorMessage="1">
          <x14:formula1>
            <xm:f>#REF!</xm:f>
          </x14:formula1>
          <xm:sqref>P4:P10</xm:sqref>
        </x14:dataValidation>
        <x14:dataValidation type="list" allowBlank="1" showInputMessage="1" showErrorMessage="1">
          <x14:formula1>
            <xm:f>#REF!</xm:f>
          </x14:formula1>
          <xm:sqref>E4:E10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2026-03-11T03:17:28Z</dcterms:modified>
</cp:coreProperties>
</file>