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85" i="1" l="1"/>
  <c r="BC85" i="1"/>
  <c r="AY85" i="1"/>
  <c r="AS85" i="1"/>
  <c r="AP85" i="1"/>
  <c r="AN85" i="1"/>
  <c r="AK85" i="1"/>
  <c r="AD85" i="1"/>
  <c r="AF85" i="1" s="1"/>
  <c r="AH85" i="1" s="1"/>
  <c r="BD84" i="1"/>
  <c r="BC84" i="1"/>
  <c r="AY84" i="1"/>
  <c r="AS84" i="1"/>
  <c r="AP84" i="1"/>
  <c r="AN84" i="1"/>
  <c r="AK84" i="1"/>
  <c r="AD84" i="1"/>
  <c r="AF84" i="1" s="1"/>
  <c r="AH84" i="1" s="1"/>
  <c r="BD83" i="1"/>
  <c r="BC83" i="1"/>
  <c r="AY83" i="1"/>
  <c r="AS83" i="1"/>
  <c r="AP83" i="1"/>
  <c r="AN83" i="1"/>
  <c r="AK83" i="1"/>
  <c r="AD83" i="1"/>
  <c r="AF83" i="1" s="1"/>
  <c r="AH83" i="1" s="1"/>
  <c r="BD82" i="1"/>
  <c r="BC82" i="1"/>
  <c r="AY82" i="1"/>
  <c r="AS82" i="1"/>
  <c r="AP82" i="1"/>
  <c r="AN82" i="1"/>
  <c r="AK82" i="1"/>
  <c r="AF82" i="1"/>
  <c r="AH82" i="1" s="1"/>
  <c r="AD82" i="1"/>
  <c r="BD81" i="1"/>
  <c r="BC81" i="1"/>
  <c r="AY81" i="1"/>
  <c r="AS81" i="1"/>
  <c r="AP81" i="1"/>
  <c r="AN81" i="1"/>
  <c r="AK81" i="1"/>
  <c r="AD81" i="1"/>
  <c r="AF81" i="1" s="1"/>
  <c r="AH81" i="1" s="1"/>
  <c r="BD80" i="1"/>
  <c r="BC80" i="1"/>
  <c r="AY80" i="1"/>
  <c r="AS80" i="1"/>
  <c r="AP80" i="1"/>
  <c r="AN80" i="1"/>
  <c r="AK80" i="1"/>
  <c r="AD80" i="1"/>
  <c r="AF80" i="1" s="1"/>
  <c r="AH80" i="1" s="1"/>
  <c r="BD79" i="1"/>
  <c r="BC79" i="1"/>
  <c r="AY79" i="1"/>
  <c r="AS79" i="1"/>
  <c r="AP79" i="1"/>
  <c r="AN79" i="1"/>
  <c r="AK79" i="1"/>
  <c r="AD79" i="1"/>
  <c r="AF79" i="1" s="1"/>
  <c r="AH79" i="1" s="1"/>
  <c r="BD78" i="1"/>
  <c r="BC78" i="1"/>
  <c r="AY78" i="1"/>
  <c r="AS78" i="1"/>
  <c r="AP78" i="1"/>
  <c r="AN78" i="1"/>
  <c r="AK78" i="1"/>
  <c r="AD78" i="1"/>
  <c r="AF78" i="1" s="1"/>
  <c r="AH78" i="1" s="1"/>
  <c r="BD77" i="1"/>
  <c r="BC77" i="1"/>
  <c r="AY77" i="1"/>
  <c r="AS77" i="1"/>
  <c r="AP77" i="1"/>
  <c r="AN77" i="1"/>
  <c r="AK77" i="1"/>
  <c r="AD77" i="1"/>
  <c r="AF77" i="1" s="1"/>
  <c r="AH77" i="1" s="1"/>
  <c r="BD76" i="1"/>
  <c r="BC76" i="1"/>
  <c r="AY76" i="1"/>
  <c r="AS76" i="1"/>
  <c r="AP76" i="1"/>
  <c r="AN76" i="1"/>
  <c r="AK76" i="1"/>
  <c r="AD76" i="1"/>
  <c r="AF76" i="1" s="1"/>
  <c r="AH76" i="1" s="1"/>
  <c r="BD75" i="1"/>
  <c r="BC75" i="1"/>
  <c r="AY75" i="1"/>
  <c r="AS75" i="1"/>
  <c r="AP75" i="1"/>
  <c r="AN75" i="1"/>
  <c r="AK75" i="1"/>
  <c r="AD75" i="1"/>
  <c r="AF75" i="1" s="1"/>
  <c r="AH75" i="1" s="1"/>
  <c r="BD74" i="1"/>
  <c r="BC74" i="1"/>
  <c r="AY74" i="1"/>
  <c r="AS74" i="1"/>
  <c r="AP74" i="1"/>
  <c r="AN74" i="1"/>
  <c r="AK74" i="1"/>
  <c r="AD74" i="1"/>
  <c r="AF74" i="1" s="1"/>
  <c r="AH74" i="1" s="1"/>
  <c r="BD73" i="1"/>
  <c r="BC73" i="1"/>
  <c r="AY73" i="1"/>
  <c r="AS73" i="1"/>
  <c r="AP73" i="1"/>
  <c r="AN73" i="1"/>
  <c r="AK73" i="1"/>
  <c r="AD73" i="1"/>
  <c r="AF73" i="1" s="1"/>
  <c r="AH73" i="1" s="1"/>
  <c r="BD72" i="1"/>
  <c r="BC72" i="1"/>
  <c r="AY72" i="1"/>
  <c r="AS72" i="1"/>
  <c r="AP72" i="1"/>
  <c r="AN72" i="1"/>
  <c r="AK72" i="1"/>
  <c r="AD72" i="1"/>
  <c r="AF72" i="1" s="1"/>
  <c r="AH72" i="1" s="1"/>
  <c r="BD71" i="1"/>
  <c r="BC71" i="1"/>
  <c r="AY71" i="1"/>
  <c r="AS71" i="1"/>
  <c r="AP71" i="1"/>
  <c r="AN71" i="1"/>
  <c r="AK71" i="1"/>
  <c r="AD71" i="1"/>
  <c r="AF71" i="1" s="1"/>
  <c r="AH71" i="1" s="1"/>
  <c r="BD70" i="1"/>
  <c r="BC70" i="1"/>
  <c r="AY70" i="1"/>
  <c r="AS70" i="1"/>
  <c r="AP70" i="1"/>
  <c r="AN70" i="1"/>
  <c r="AK70" i="1"/>
  <c r="AD70" i="1"/>
  <c r="AF70" i="1" s="1"/>
  <c r="AH70" i="1" s="1"/>
  <c r="BD69" i="1"/>
  <c r="BC69" i="1"/>
  <c r="AY69" i="1"/>
  <c r="AS69" i="1"/>
  <c r="AP69" i="1"/>
  <c r="AN69" i="1"/>
  <c r="AK69" i="1"/>
  <c r="AD69" i="1"/>
  <c r="AF69" i="1" s="1"/>
  <c r="AH69" i="1" s="1"/>
  <c r="BD68" i="1"/>
  <c r="BC68" i="1"/>
  <c r="AY68" i="1"/>
  <c r="AS68" i="1"/>
  <c r="AP68" i="1"/>
  <c r="AN68" i="1"/>
  <c r="AK68" i="1"/>
  <c r="AD68" i="1"/>
  <c r="AF68" i="1" s="1"/>
  <c r="AH68" i="1" s="1"/>
  <c r="BD67" i="1"/>
  <c r="BC67" i="1"/>
  <c r="AY67" i="1"/>
  <c r="AS67" i="1"/>
  <c r="AP67" i="1"/>
  <c r="AN67" i="1"/>
  <c r="AK67" i="1"/>
  <c r="AD67" i="1"/>
  <c r="AF67" i="1" s="1"/>
  <c r="AH67" i="1" s="1"/>
  <c r="BD66" i="1"/>
  <c r="BC66" i="1"/>
  <c r="AY66" i="1"/>
  <c r="AS66" i="1"/>
  <c r="AP66" i="1"/>
  <c r="AN66" i="1"/>
  <c r="AK66" i="1"/>
  <c r="AD66" i="1"/>
  <c r="AF66" i="1" s="1"/>
  <c r="AH66" i="1" s="1"/>
  <c r="BD65" i="1"/>
  <c r="BC65" i="1"/>
  <c r="AY65" i="1"/>
  <c r="AS65" i="1"/>
  <c r="AP65" i="1"/>
  <c r="AN65" i="1"/>
  <c r="AK65" i="1"/>
  <c r="AD65" i="1"/>
  <c r="AF65" i="1" s="1"/>
  <c r="AH65" i="1" s="1"/>
  <c r="BD64" i="1"/>
  <c r="BC64" i="1"/>
  <c r="AY64" i="1"/>
  <c r="AS64" i="1"/>
  <c r="AP64" i="1"/>
  <c r="AN64" i="1"/>
  <c r="AK64" i="1"/>
  <c r="AD64" i="1"/>
  <c r="AF64" i="1" s="1"/>
  <c r="AH64" i="1" s="1"/>
  <c r="BD63" i="1"/>
  <c r="BC63" i="1"/>
  <c r="AY63" i="1"/>
  <c r="AS63" i="1"/>
  <c r="AP63" i="1"/>
  <c r="AN63" i="1"/>
  <c r="AK63" i="1"/>
  <c r="AD63" i="1"/>
  <c r="AF63" i="1" s="1"/>
  <c r="AH63" i="1" s="1"/>
  <c r="BD62" i="1"/>
  <c r="BC62" i="1"/>
  <c r="AY62" i="1"/>
  <c r="AS62" i="1"/>
  <c r="AP62" i="1"/>
  <c r="AN62" i="1"/>
  <c r="AK62" i="1"/>
  <c r="AD62" i="1"/>
  <c r="AF62" i="1" s="1"/>
  <c r="AH62" i="1" s="1"/>
  <c r="BD61" i="1"/>
  <c r="BC61" i="1"/>
  <c r="AY61" i="1"/>
  <c r="AS61" i="1"/>
  <c r="AP61" i="1"/>
  <c r="AN61" i="1"/>
  <c r="AK61" i="1"/>
  <c r="AD61" i="1"/>
  <c r="AF61" i="1" s="1"/>
  <c r="AH61" i="1" s="1"/>
  <c r="BD60" i="1"/>
  <c r="BC60" i="1"/>
  <c r="AY60" i="1"/>
  <c r="AS60" i="1"/>
  <c r="AP60" i="1"/>
  <c r="AN60" i="1"/>
  <c r="AK60" i="1"/>
  <c r="AD60" i="1"/>
  <c r="AF60" i="1" s="1"/>
  <c r="AH60" i="1" s="1"/>
  <c r="BD59" i="1"/>
  <c r="BC59" i="1"/>
  <c r="AY59" i="1"/>
  <c r="AS59" i="1"/>
  <c r="AP59" i="1"/>
  <c r="AN59" i="1"/>
  <c r="AK59" i="1"/>
  <c r="AD59" i="1"/>
  <c r="AF59" i="1" s="1"/>
  <c r="AH59" i="1" s="1"/>
  <c r="BD58" i="1"/>
  <c r="BC58" i="1"/>
  <c r="AY58" i="1"/>
  <c r="AS58" i="1"/>
  <c r="AP58" i="1"/>
  <c r="AN58" i="1"/>
  <c r="AK58" i="1"/>
  <c r="AD58" i="1"/>
  <c r="AF58" i="1" s="1"/>
  <c r="AH58" i="1" s="1"/>
  <c r="BD57" i="1"/>
  <c r="BC57" i="1"/>
  <c r="AY57" i="1"/>
  <c r="AS57" i="1"/>
  <c r="AP57" i="1"/>
  <c r="AN57" i="1"/>
  <c r="AK57" i="1"/>
  <c r="AD57" i="1"/>
  <c r="AF57" i="1" s="1"/>
  <c r="AH57" i="1" s="1"/>
  <c r="BD56" i="1"/>
  <c r="BC56" i="1"/>
  <c r="AY56" i="1"/>
  <c r="AS56" i="1"/>
  <c r="AP56" i="1"/>
  <c r="AN56" i="1"/>
  <c r="AK56" i="1"/>
  <c r="AD56" i="1"/>
  <c r="AF56" i="1" s="1"/>
  <c r="AH56" i="1" s="1"/>
  <c r="BD55" i="1"/>
  <c r="BC55" i="1"/>
  <c r="AY55" i="1"/>
  <c r="AS55" i="1"/>
  <c r="AP55" i="1"/>
  <c r="AN55" i="1"/>
  <c r="AK55" i="1"/>
  <c r="AD55" i="1"/>
  <c r="AF55" i="1" s="1"/>
  <c r="AH55" i="1" s="1"/>
  <c r="BD54" i="1"/>
  <c r="BC54" i="1"/>
  <c r="AY54" i="1"/>
  <c r="AS54" i="1"/>
  <c r="AP54" i="1"/>
  <c r="AN54" i="1"/>
  <c r="AK54" i="1"/>
  <c r="AD54" i="1"/>
  <c r="AF54" i="1" s="1"/>
  <c r="AH54" i="1" s="1"/>
  <c r="BD53" i="1"/>
  <c r="BC53" i="1"/>
  <c r="AY53" i="1"/>
  <c r="AS53" i="1"/>
  <c r="AP53" i="1"/>
  <c r="AN53" i="1"/>
  <c r="AK53" i="1"/>
  <c r="AD53" i="1"/>
  <c r="AF53" i="1" s="1"/>
  <c r="AH53" i="1" s="1"/>
  <c r="BD52" i="1"/>
  <c r="BC52" i="1"/>
  <c r="AY52" i="1"/>
  <c r="AS52" i="1"/>
  <c r="AP52" i="1"/>
  <c r="AN52" i="1"/>
  <c r="AK52" i="1"/>
  <c r="AD52" i="1"/>
  <c r="AF52" i="1" s="1"/>
  <c r="AH52" i="1" s="1"/>
  <c r="BD51" i="1"/>
  <c r="BC51" i="1"/>
  <c r="AY51" i="1"/>
  <c r="AS51" i="1"/>
  <c r="AP51" i="1"/>
  <c r="AN51" i="1"/>
  <c r="AK51" i="1"/>
  <c r="AD51" i="1"/>
  <c r="AF51" i="1" s="1"/>
  <c r="AH51" i="1" s="1"/>
  <c r="BD50" i="1"/>
  <c r="BC50" i="1"/>
  <c r="AY50" i="1"/>
  <c r="AS50" i="1"/>
  <c r="AP50" i="1"/>
  <c r="AN50" i="1"/>
  <c r="AK50" i="1"/>
  <c r="AD50" i="1"/>
  <c r="AF50" i="1" s="1"/>
  <c r="AH50" i="1" s="1"/>
  <c r="BD49" i="1"/>
  <c r="BC49" i="1"/>
  <c r="AY49" i="1"/>
  <c r="AS49" i="1"/>
  <c r="AP49" i="1"/>
  <c r="AN49" i="1"/>
  <c r="AK49" i="1"/>
  <c r="AD49" i="1"/>
  <c r="AF49" i="1" s="1"/>
  <c r="AH49" i="1" s="1"/>
  <c r="BD48" i="1"/>
  <c r="BC48" i="1"/>
  <c r="AY48" i="1"/>
  <c r="AS48" i="1"/>
  <c r="AP48" i="1"/>
  <c r="AN48" i="1"/>
  <c r="AK48" i="1"/>
  <c r="AD48" i="1"/>
  <c r="AF48" i="1" s="1"/>
  <c r="AH48" i="1" s="1"/>
  <c r="BD47" i="1"/>
  <c r="BC47" i="1"/>
  <c r="AY47" i="1"/>
  <c r="AS47" i="1"/>
  <c r="AP47" i="1"/>
  <c r="AN47" i="1"/>
  <c r="AK47" i="1"/>
  <c r="AD47" i="1"/>
  <c r="AF47" i="1" s="1"/>
  <c r="AH47" i="1" s="1"/>
  <c r="BD46" i="1"/>
  <c r="BC46" i="1"/>
  <c r="AY46" i="1"/>
  <c r="AS46" i="1"/>
  <c r="AP46" i="1"/>
  <c r="AN46" i="1"/>
  <c r="AK46" i="1"/>
  <c r="AD46" i="1"/>
  <c r="AF46" i="1" s="1"/>
  <c r="AH46" i="1" s="1"/>
  <c r="BD45" i="1"/>
  <c r="BC45" i="1"/>
  <c r="AY45" i="1"/>
  <c r="AS45" i="1"/>
  <c r="AP45" i="1"/>
  <c r="AN45" i="1"/>
  <c r="AK45" i="1"/>
  <c r="AD45" i="1"/>
  <c r="AF45" i="1" s="1"/>
  <c r="AH45" i="1" s="1"/>
  <c r="BD44" i="1"/>
  <c r="BC44" i="1"/>
  <c r="AY44" i="1"/>
  <c r="AS44" i="1"/>
  <c r="AP44" i="1"/>
  <c r="AN44" i="1"/>
  <c r="AK44" i="1"/>
  <c r="AD44" i="1"/>
  <c r="AF44" i="1" s="1"/>
  <c r="AH44" i="1" s="1"/>
  <c r="BD43" i="1"/>
  <c r="BC43" i="1"/>
  <c r="AY43" i="1"/>
  <c r="AS43" i="1"/>
  <c r="AP43" i="1"/>
  <c r="AN43" i="1"/>
  <c r="AK43" i="1"/>
  <c r="AD43" i="1"/>
  <c r="AF43" i="1" s="1"/>
  <c r="AH43" i="1" s="1"/>
  <c r="BD42" i="1"/>
  <c r="BC42" i="1"/>
  <c r="AY42" i="1"/>
  <c r="AS42" i="1"/>
  <c r="AP42" i="1"/>
  <c r="AN42" i="1"/>
  <c r="AK42" i="1"/>
  <c r="AD42" i="1"/>
  <c r="AF42" i="1" s="1"/>
  <c r="AH42" i="1" s="1"/>
  <c r="BD41" i="1"/>
  <c r="BC41" i="1"/>
  <c r="AY41" i="1"/>
  <c r="AS41" i="1"/>
  <c r="AP41" i="1"/>
  <c r="AN41" i="1"/>
  <c r="AK41" i="1"/>
  <c r="AD41" i="1"/>
  <c r="AF41" i="1" s="1"/>
  <c r="AH41" i="1" s="1"/>
  <c r="BD40" i="1"/>
  <c r="BC40" i="1"/>
  <c r="AY40" i="1"/>
  <c r="AS40" i="1"/>
  <c r="AP40" i="1"/>
  <c r="AN40" i="1"/>
  <c r="AK40" i="1"/>
  <c r="AD40" i="1"/>
  <c r="AF40" i="1" s="1"/>
  <c r="AH40" i="1" s="1"/>
  <c r="BD39" i="1"/>
  <c r="BC39" i="1"/>
  <c r="AY39" i="1"/>
  <c r="AS39" i="1"/>
  <c r="AP39" i="1"/>
  <c r="AN39" i="1"/>
  <c r="AK39" i="1"/>
  <c r="AD39" i="1"/>
  <c r="AF39" i="1" s="1"/>
  <c r="AH39" i="1" s="1"/>
  <c r="BD38" i="1"/>
  <c r="BC38" i="1"/>
  <c r="AY38" i="1"/>
  <c r="AS38" i="1"/>
  <c r="AP38" i="1"/>
  <c r="AN38" i="1"/>
  <c r="AK38" i="1"/>
  <c r="AD38" i="1"/>
  <c r="AF38" i="1" s="1"/>
  <c r="AH38" i="1" s="1"/>
  <c r="BD37" i="1"/>
  <c r="BC37" i="1"/>
  <c r="AY37" i="1"/>
  <c r="AS37" i="1"/>
  <c r="AP37" i="1"/>
  <c r="AN37" i="1"/>
  <c r="AK37" i="1"/>
  <c r="AD37" i="1"/>
  <c r="AF37" i="1" s="1"/>
  <c r="AH37" i="1" s="1"/>
  <c r="BD36" i="1"/>
  <c r="BC36" i="1"/>
  <c r="AY36" i="1"/>
  <c r="AS36" i="1"/>
  <c r="AP36" i="1"/>
  <c r="AN36" i="1"/>
  <c r="AK36" i="1"/>
  <c r="AD36" i="1"/>
  <c r="AF36" i="1" s="1"/>
  <c r="AH36" i="1" s="1"/>
  <c r="BD35" i="1"/>
  <c r="BC35" i="1"/>
  <c r="AY35" i="1"/>
  <c r="AS35" i="1"/>
  <c r="AP35" i="1"/>
  <c r="AN35" i="1"/>
  <c r="AK35" i="1"/>
  <c r="AD35" i="1"/>
  <c r="AF35" i="1" s="1"/>
  <c r="AH35" i="1" s="1"/>
  <c r="BD34" i="1"/>
  <c r="BC34" i="1"/>
  <c r="AY34" i="1"/>
  <c r="AS34" i="1"/>
  <c r="AP34" i="1"/>
  <c r="AN34" i="1"/>
  <c r="AK34" i="1"/>
  <c r="AD34" i="1"/>
  <c r="AF34" i="1" s="1"/>
  <c r="AH34" i="1" s="1"/>
  <c r="BD33" i="1"/>
  <c r="BC33" i="1"/>
  <c r="AY33" i="1"/>
  <c r="AS33" i="1"/>
  <c r="AP33" i="1"/>
  <c r="AN33" i="1"/>
  <c r="AK33" i="1"/>
  <c r="AD33" i="1"/>
  <c r="AF33" i="1" s="1"/>
  <c r="AH33" i="1" s="1"/>
  <c r="BD32" i="1"/>
  <c r="BC32" i="1"/>
  <c r="AY32" i="1"/>
  <c r="AS32" i="1"/>
  <c r="AP32" i="1"/>
  <c r="AN32" i="1"/>
  <c r="AK32" i="1"/>
  <c r="AD32" i="1"/>
  <c r="AF32" i="1" s="1"/>
  <c r="AH32" i="1" s="1"/>
  <c r="BD31" i="1"/>
  <c r="BC31" i="1"/>
  <c r="AY31" i="1"/>
  <c r="AS31" i="1"/>
  <c r="AP31" i="1"/>
  <c r="AN31" i="1"/>
  <c r="AK31" i="1"/>
  <c r="AD31" i="1"/>
  <c r="AF31" i="1" s="1"/>
  <c r="AH31" i="1" s="1"/>
  <c r="BD30" i="1"/>
  <c r="BC30" i="1"/>
  <c r="AY30" i="1"/>
  <c r="AS30" i="1"/>
  <c r="AP30" i="1"/>
  <c r="AN30" i="1"/>
  <c r="AK30" i="1"/>
  <c r="AD30" i="1"/>
  <c r="AF30" i="1" s="1"/>
  <c r="AH30" i="1" s="1"/>
  <c r="BD29" i="1"/>
  <c r="BC29" i="1"/>
  <c r="AY29" i="1"/>
  <c r="AS29" i="1"/>
  <c r="AP29" i="1"/>
  <c r="AN29" i="1"/>
  <c r="AK29" i="1"/>
  <c r="AD29" i="1"/>
  <c r="AF29" i="1" s="1"/>
  <c r="AH29" i="1" s="1"/>
  <c r="BD28" i="1"/>
  <c r="BC28" i="1"/>
  <c r="AY28" i="1"/>
  <c r="AS28" i="1"/>
  <c r="AP28" i="1"/>
  <c r="AN28" i="1"/>
  <c r="AK28" i="1"/>
  <c r="AD28" i="1"/>
  <c r="AF28" i="1" s="1"/>
  <c r="AH28" i="1" s="1"/>
  <c r="BD27" i="1"/>
  <c r="BC27" i="1"/>
  <c r="AY27" i="1"/>
  <c r="AS27" i="1"/>
  <c r="AP27" i="1"/>
  <c r="AN27" i="1"/>
  <c r="AK27" i="1"/>
  <c r="AD27" i="1"/>
  <c r="AF27" i="1" s="1"/>
  <c r="AH27" i="1" s="1"/>
  <c r="BD26" i="1"/>
  <c r="BC26" i="1"/>
  <c r="AY26" i="1"/>
  <c r="AS26" i="1"/>
  <c r="AP26" i="1"/>
  <c r="AN26" i="1"/>
  <c r="AK26" i="1"/>
  <c r="AD26" i="1"/>
  <c r="AF26" i="1" s="1"/>
  <c r="AH26" i="1" s="1"/>
  <c r="BD25" i="1"/>
  <c r="BC25" i="1"/>
  <c r="AY25" i="1"/>
  <c r="AS25" i="1"/>
  <c r="AP25" i="1"/>
  <c r="AN25" i="1"/>
  <c r="AK25" i="1"/>
  <c r="AD25" i="1"/>
  <c r="AF25" i="1" s="1"/>
  <c r="AH25" i="1" s="1"/>
  <c r="BD24" i="1"/>
  <c r="BC24" i="1"/>
  <c r="AY24" i="1"/>
  <c r="AS24" i="1"/>
  <c r="AP24" i="1"/>
  <c r="AN24" i="1"/>
  <c r="AK24" i="1"/>
  <c r="AD24" i="1"/>
  <c r="AF24" i="1" s="1"/>
  <c r="AH24" i="1" s="1"/>
  <c r="BD23" i="1"/>
  <c r="BC23" i="1"/>
  <c r="AY23" i="1"/>
  <c r="AS23" i="1"/>
  <c r="AP23" i="1"/>
  <c r="AN23" i="1"/>
  <c r="AK23" i="1"/>
  <c r="AD23" i="1"/>
  <c r="AF23" i="1" s="1"/>
  <c r="AH23" i="1" s="1"/>
  <c r="BD22" i="1"/>
  <c r="BC22" i="1"/>
  <c r="AY22" i="1"/>
  <c r="AS22" i="1"/>
  <c r="AP22" i="1"/>
  <c r="AN22" i="1"/>
  <c r="AK22" i="1"/>
  <c r="AD22" i="1"/>
  <c r="AF22" i="1" s="1"/>
  <c r="AH22" i="1" s="1"/>
  <c r="BD21" i="1"/>
  <c r="BC21" i="1"/>
  <c r="AY21" i="1"/>
  <c r="AS21" i="1"/>
  <c r="AP21" i="1"/>
  <c r="AN21" i="1"/>
  <c r="AK21" i="1"/>
  <c r="AD21" i="1"/>
  <c r="AF21" i="1" s="1"/>
  <c r="AH21" i="1" s="1"/>
  <c r="BD20" i="1"/>
  <c r="BC20" i="1"/>
  <c r="AY20" i="1"/>
  <c r="AS20" i="1"/>
  <c r="AP20" i="1"/>
  <c r="AN20" i="1"/>
  <c r="AK20" i="1"/>
  <c r="AD20" i="1"/>
  <c r="AF20" i="1" s="1"/>
  <c r="AH20" i="1" s="1"/>
  <c r="BD19" i="1"/>
  <c r="BC19" i="1"/>
  <c r="AY19" i="1"/>
  <c r="AS19" i="1"/>
  <c r="AP19" i="1"/>
  <c r="AN19" i="1"/>
  <c r="AK19" i="1"/>
  <c r="AD19" i="1"/>
  <c r="AF19" i="1" s="1"/>
  <c r="AH19" i="1" s="1"/>
  <c r="BD18" i="1"/>
  <c r="BC18" i="1"/>
  <c r="AY18" i="1"/>
  <c r="AS18" i="1"/>
  <c r="AP18" i="1"/>
  <c r="AN18" i="1"/>
  <c r="AK18" i="1"/>
  <c r="AD18" i="1"/>
  <c r="AF18" i="1" s="1"/>
  <c r="AH18" i="1" s="1"/>
  <c r="BD17" i="1"/>
  <c r="BC17" i="1"/>
  <c r="AY17" i="1"/>
  <c r="AS17" i="1"/>
  <c r="AP17" i="1"/>
  <c r="AN17" i="1"/>
  <c r="AK17" i="1"/>
  <c r="AD17" i="1"/>
  <c r="AF17" i="1" s="1"/>
  <c r="AH17" i="1" s="1"/>
  <c r="BD16" i="1"/>
  <c r="BC16" i="1"/>
  <c r="AY16" i="1"/>
  <c r="AS16" i="1"/>
  <c r="AP16" i="1"/>
  <c r="AN16" i="1"/>
  <c r="AK16" i="1"/>
  <c r="AD16" i="1"/>
  <c r="AF16" i="1" s="1"/>
  <c r="AH16" i="1" s="1"/>
  <c r="BD15" i="1"/>
  <c r="BC15" i="1"/>
  <c r="AY15" i="1"/>
  <c r="AS15" i="1"/>
  <c r="AP15" i="1"/>
  <c r="AN15" i="1"/>
  <c r="AK15" i="1"/>
  <c r="AD15" i="1"/>
  <c r="AF15" i="1" s="1"/>
  <c r="AH15" i="1" s="1"/>
  <c r="BD14" i="1"/>
  <c r="BC14" i="1"/>
  <c r="AY14" i="1"/>
  <c r="AS14" i="1"/>
  <c r="AP14" i="1"/>
  <c r="AN14" i="1"/>
  <c r="AK14" i="1"/>
  <c r="AD14" i="1"/>
  <c r="AF14" i="1" s="1"/>
  <c r="AH14" i="1" s="1"/>
  <c r="BD13" i="1"/>
  <c r="BC13" i="1"/>
  <c r="AY13" i="1"/>
  <c r="AS13" i="1"/>
  <c r="AP13" i="1"/>
  <c r="AN13" i="1"/>
  <c r="AK13" i="1"/>
  <c r="AD13" i="1"/>
  <c r="AF13" i="1" s="1"/>
  <c r="AH13" i="1" s="1"/>
  <c r="BD12" i="1"/>
  <c r="BC12" i="1"/>
  <c r="AY12" i="1"/>
  <c r="AS12" i="1"/>
  <c r="AP12" i="1"/>
  <c r="AN12" i="1"/>
  <c r="AK12" i="1"/>
  <c r="AD12" i="1"/>
  <c r="AF12" i="1" s="1"/>
  <c r="AH12" i="1" s="1"/>
  <c r="BD11" i="1"/>
  <c r="BC11" i="1"/>
  <c r="AY11" i="1"/>
  <c r="AS11" i="1"/>
  <c r="AP11" i="1"/>
  <c r="AN11" i="1"/>
  <c r="AK11" i="1"/>
  <c r="AD11" i="1"/>
  <c r="AF11" i="1" s="1"/>
  <c r="AH11" i="1" s="1"/>
  <c r="BD10" i="1"/>
  <c r="BC10" i="1"/>
  <c r="AY10" i="1"/>
  <c r="AS10" i="1"/>
  <c r="AP10" i="1"/>
  <c r="AN10" i="1"/>
  <c r="AK10" i="1"/>
  <c r="AD10" i="1"/>
  <c r="AF10" i="1" s="1"/>
  <c r="AH10" i="1" s="1"/>
  <c r="BD9" i="1"/>
  <c r="BC9" i="1"/>
  <c r="AY9" i="1"/>
  <c r="AS9" i="1"/>
  <c r="AP9" i="1"/>
  <c r="AN9" i="1"/>
  <c r="AK9" i="1"/>
  <c r="AD9" i="1"/>
  <c r="AF9" i="1" s="1"/>
  <c r="AH9" i="1" s="1"/>
  <c r="BD8" i="1"/>
  <c r="BC8" i="1"/>
  <c r="AY8" i="1"/>
  <c r="AS8" i="1"/>
  <c r="AP8" i="1"/>
  <c r="AN8" i="1"/>
  <c r="AK8" i="1"/>
  <c r="AD8" i="1"/>
  <c r="AF8" i="1" s="1"/>
  <c r="AH8" i="1" s="1"/>
  <c r="BD7" i="1"/>
  <c r="BC7" i="1"/>
  <c r="AY7" i="1"/>
  <c r="AS7" i="1"/>
  <c r="AP7" i="1"/>
  <c r="AN7" i="1"/>
  <c r="AK7" i="1"/>
  <c r="AD7" i="1"/>
  <c r="AF7" i="1" s="1"/>
  <c r="AH7" i="1" s="1"/>
  <c r="BD6" i="1"/>
  <c r="BC6" i="1"/>
  <c r="AY6" i="1"/>
  <c r="AS6" i="1"/>
  <c r="AP6" i="1"/>
  <c r="AN6" i="1"/>
  <c r="AK6" i="1"/>
  <c r="AD6" i="1"/>
  <c r="AF6" i="1" s="1"/>
  <c r="AH6" i="1" s="1"/>
  <c r="BD5" i="1"/>
  <c r="BC5" i="1"/>
  <c r="AY5" i="1"/>
  <c r="AS5" i="1"/>
  <c r="AP5" i="1"/>
  <c r="AN5" i="1"/>
  <c r="AK5" i="1"/>
  <c r="AD5" i="1"/>
  <c r="AF5" i="1" s="1"/>
  <c r="AH5" i="1" s="1"/>
  <c r="BD4" i="1"/>
  <c r="BC4" i="1"/>
  <c r="AY4" i="1"/>
  <c r="AS4" i="1"/>
  <c r="AP4" i="1"/>
  <c r="AN4" i="1"/>
  <c r="AK4" i="1"/>
  <c r="AD4" i="1"/>
  <c r="AF4" i="1" s="1"/>
  <c r="AH4" i="1" s="1"/>
  <c r="BD3" i="1"/>
  <c r="BC3" i="1"/>
  <c r="AY3" i="1"/>
  <c r="AS3" i="1"/>
  <c r="AP3" i="1"/>
  <c r="AN3" i="1"/>
  <c r="AK3" i="1"/>
  <c r="AD3" i="1"/>
  <c r="AF3" i="1" s="1"/>
  <c r="AH3" i="1" s="1"/>
  <c r="BD2" i="1"/>
  <c r="BC2" i="1"/>
  <c r="AY2" i="1"/>
  <c r="AS2" i="1"/>
  <c r="AP2" i="1"/>
  <c r="AN2" i="1"/>
  <c r="AK2" i="1"/>
  <c r="AD2" i="1"/>
  <c r="AF2" i="1" s="1"/>
  <c r="AH2" i="1" s="1"/>
  <c r="AL22" i="1" l="1"/>
  <c r="AL24" i="1"/>
  <c r="AL26" i="1"/>
  <c r="AL30" i="1"/>
  <c r="AL38" i="1"/>
  <c r="AL55" i="1"/>
  <c r="AL60" i="1"/>
  <c r="AT54" i="1"/>
  <c r="AL63" i="1"/>
  <c r="AL40" i="1"/>
  <c r="AL42" i="1"/>
  <c r="AL47" i="1"/>
  <c r="AT68" i="1"/>
  <c r="AL12" i="1"/>
  <c r="AL73" i="1"/>
  <c r="AL74" i="1"/>
  <c r="AU74" i="1" s="1"/>
  <c r="AL75" i="1"/>
  <c r="AL76" i="1"/>
  <c r="AL77" i="1"/>
  <c r="AL78" i="1"/>
  <c r="AT2" i="1"/>
  <c r="AT5" i="1"/>
  <c r="AT14" i="1"/>
  <c r="AL31" i="1"/>
  <c r="AL34" i="1"/>
  <c r="AL64" i="1"/>
  <c r="AL65" i="1"/>
  <c r="AL66" i="1"/>
  <c r="AT83" i="1"/>
  <c r="AL15" i="1"/>
  <c r="AL17" i="1"/>
  <c r="AT30" i="1"/>
  <c r="AU30" i="1" s="1"/>
  <c r="AL48" i="1"/>
  <c r="AL49" i="1"/>
  <c r="AL51" i="1"/>
  <c r="AL6" i="1"/>
  <c r="AL7" i="1"/>
  <c r="AT16" i="1"/>
  <c r="AL27" i="1"/>
  <c r="AL28" i="1"/>
  <c r="AT43" i="1"/>
  <c r="AL44" i="1"/>
  <c r="AT53" i="1"/>
  <c r="AL61" i="1"/>
  <c r="AL62" i="1"/>
  <c r="AT67" i="1"/>
  <c r="AL81" i="1"/>
  <c r="AT22" i="1"/>
  <c r="AU22" i="1" s="1"/>
  <c r="BB22" i="1" s="1"/>
  <c r="AT74" i="1"/>
  <c r="AT7" i="1"/>
  <c r="AL18" i="1"/>
  <c r="AL19" i="1"/>
  <c r="AL20" i="1"/>
  <c r="AL36" i="1"/>
  <c r="AL37" i="1"/>
  <c r="AT44" i="1"/>
  <c r="AL52" i="1"/>
  <c r="AL54" i="1"/>
  <c r="AT57" i="1"/>
  <c r="AT61" i="1"/>
  <c r="AL68" i="1"/>
  <c r="AU68" i="1" s="1"/>
  <c r="AV68" i="1" s="1"/>
  <c r="AL69" i="1"/>
  <c r="AL70" i="1"/>
  <c r="AT11" i="1"/>
  <c r="AT18" i="1"/>
  <c r="AL25" i="1"/>
  <c r="AT29" i="1"/>
  <c r="AL32" i="1"/>
  <c r="AT32" i="1"/>
  <c r="AL33" i="1"/>
  <c r="AT37" i="1"/>
  <c r="AL41" i="1"/>
  <c r="AT46" i="1"/>
  <c r="AL50" i="1"/>
  <c r="AL57" i="1"/>
  <c r="AU57" i="1" s="1"/>
  <c r="AV57" i="1" s="1"/>
  <c r="AL58" i="1"/>
  <c r="AL59" i="1"/>
  <c r="AT62" i="1"/>
  <c r="AL71" i="1"/>
  <c r="AL72" i="1"/>
  <c r="AL3" i="1"/>
  <c r="AL8" i="1"/>
  <c r="AL9" i="1"/>
  <c r="AL11" i="1"/>
  <c r="AU11" i="1" s="1"/>
  <c r="AV11" i="1" s="1"/>
  <c r="AT15" i="1"/>
  <c r="AL21" i="1"/>
  <c r="AT23" i="1"/>
  <c r="AL29" i="1"/>
  <c r="AT33" i="1"/>
  <c r="AT40" i="1"/>
  <c r="AT41" i="1"/>
  <c r="AL46" i="1"/>
  <c r="AT59" i="1"/>
  <c r="AT65" i="1"/>
  <c r="AT72" i="1"/>
  <c r="AT79" i="1"/>
  <c r="AL84" i="1"/>
  <c r="AT26" i="1"/>
  <c r="AT51" i="1"/>
  <c r="AL13" i="1"/>
  <c r="AL14" i="1"/>
  <c r="AL23" i="1"/>
  <c r="AT36" i="1"/>
  <c r="AU36" i="1" s="1"/>
  <c r="AV36" i="1" s="1"/>
  <c r="AU61" i="1"/>
  <c r="AV61" i="1" s="1"/>
  <c r="AT64" i="1"/>
  <c r="AL16" i="1"/>
  <c r="AU16" i="1" s="1"/>
  <c r="BB16" i="1" s="1"/>
  <c r="AL82" i="1"/>
  <c r="AT25" i="1"/>
  <c r="AT50" i="1"/>
  <c r="AL80" i="1"/>
  <c r="AL85" i="1"/>
  <c r="AL2" i="1"/>
  <c r="AT3" i="1"/>
  <c r="AT9" i="1"/>
  <c r="AT10" i="1"/>
  <c r="AT12" i="1"/>
  <c r="AT13" i="1"/>
  <c r="AT19" i="1"/>
  <c r="AT27" i="1"/>
  <c r="AT34" i="1"/>
  <c r="AT39" i="1"/>
  <c r="AL43" i="1"/>
  <c r="AU43" i="1" s="1"/>
  <c r="AV43" i="1" s="1"/>
  <c r="AT58" i="1"/>
  <c r="AT77" i="1"/>
  <c r="AL79" i="1"/>
  <c r="AT80" i="1"/>
  <c r="AT82" i="1"/>
  <c r="AT85" i="1"/>
  <c r="AT17" i="1"/>
  <c r="AT47" i="1"/>
  <c r="AT52" i="1"/>
  <c r="AU52" i="1" s="1"/>
  <c r="AT56" i="1"/>
  <c r="AT70" i="1"/>
  <c r="AT73" i="1"/>
  <c r="AT75" i="1"/>
  <c r="AU75" i="1" s="1"/>
  <c r="AL4" i="1"/>
  <c r="AL5" i="1"/>
  <c r="AT8" i="1"/>
  <c r="AT20" i="1"/>
  <c r="AU20" i="1" s="1"/>
  <c r="AT21" i="1"/>
  <c r="AT35" i="1"/>
  <c r="AT38" i="1"/>
  <c r="AU38" i="1" s="1"/>
  <c r="AT45" i="1"/>
  <c r="AT69" i="1"/>
  <c r="AT76" i="1"/>
  <c r="AT78" i="1"/>
  <c r="AT81" i="1"/>
  <c r="AL83" i="1"/>
  <c r="AT84" i="1"/>
  <c r="AU84" i="1" s="1"/>
  <c r="AT31" i="1"/>
  <c r="AT6" i="1"/>
  <c r="AT24" i="1"/>
  <c r="AU24" i="1" s="1"/>
  <c r="AT28" i="1"/>
  <c r="AT4" i="1"/>
  <c r="AL10" i="1"/>
  <c r="AL35" i="1"/>
  <c r="AL39" i="1"/>
  <c r="AL45" i="1"/>
  <c r="AT49" i="1"/>
  <c r="AL53" i="1"/>
  <c r="AT55" i="1"/>
  <c r="AU59" i="1"/>
  <c r="AT63" i="1"/>
  <c r="AT66" i="1"/>
  <c r="AT42" i="1"/>
  <c r="AT48" i="1"/>
  <c r="AL56" i="1"/>
  <c r="AT60" i="1"/>
  <c r="AU60" i="1" s="1"/>
  <c r="AL67" i="1"/>
  <c r="AT71" i="1"/>
  <c r="AU67" i="1" l="1"/>
  <c r="AU55" i="1"/>
  <c r="AU78" i="1"/>
  <c r="BB78" i="1" s="1"/>
  <c r="AU66" i="1"/>
  <c r="BB66" i="1" s="1"/>
  <c r="AU26" i="1"/>
  <c r="AV26" i="1" s="1"/>
  <c r="AU54" i="1"/>
  <c r="AU15" i="1"/>
  <c r="BB15" i="1" s="1"/>
  <c r="AU40" i="1"/>
  <c r="AV40" i="1" s="1"/>
  <c r="AU28" i="1"/>
  <c r="AV28" i="1" s="1"/>
  <c r="AU47" i="1"/>
  <c r="BB47" i="1" s="1"/>
  <c r="AU62" i="1"/>
  <c r="BB62" i="1" s="1"/>
  <c r="AU27" i="1"/>
  <c r="AV27" i="1" s="1"/>
  <c r="AU5" i="1"/>
  <c r="BB5" i="1" s="1"/>
  <c r="BB68" i="1"/>
  <c r="AU48" i="1"/>
  <c r="BB48" i="1" s="1"/>
  <c r="AU63" i="1"/>
  <c r="AU49" i="1"/>
  <c r="AV49" i="1" s="1"/>
  <c r="AU10" i="1"/>
  <c r="AV10" i="1" s="1"/>
  <c r="AU83" i="1"/>
  <c r="AV83" i="1" s="1"/>
  <c r="AU69" i="1"/>
  <c r="AV69" i="1" s="1"/>
  <c r="AU85" i="1"/>
  <c r="BB85" i="1" s="1"/>
  <c r="AU34" i="1"/>
  <c r="AV34" i="1" s="1"/>
  <c r="AU12" i="1"/>
  <c r="BB12" i="1" s="1"/>
  <c r="AU2" i="1"/>
  <c r="AV2" i="1" s="1"/>
  <c r="AU46" i="1"/>
  <c r="AV46" i="1" s="1"/>
  <c r="AU17" i="1"/>
  <c r="AV17" i="1" s="1"/>
  <c r="AU64" i="1"/>
  <c r="AV64" i="1" s="1"/>
  <c r="AU76" i="1"/>
  <c r="AV76" i="1" s="1"/>
  <c r="BB43" i="1"/>
  <c r="AU35" i="1"/>
  <c r="AV35" i="1" s="1"/>
  <c r="AU51" i="1"/>
  <c r="BB51" i="1" s="1"/>
  <c r="AU81" i="1"/>
  <c r="BB81" i="1" s="1"/>
  <c r="AU77" i="1"/>
  <c r="BB77" i="1" s="1"/>
  <c r="AU39" i="1"/>
  <c r="AV39" i="1" s="1"/>
  <c r="AU42" i="1"/>
  <c r="BB42" i="1" s="1"/>
  <c r="AU73" i="1"/>
  <c r="BB73" i="1" s="1"/>
  <c r="AU23" i="1"/>
  <c r="AU65" i="1"/>
  <c r="BB65" i="1" s="1"/>
  <c r="AU9" i="1"/>
  <c r="BB9" i="1" s="1"/>
  <c r="AU14" i="1"/>
  <c r="AU56" i="1"/>
  <c r="AV56" i="1" s="1"/>
  <c r="AU13" i="1"/>
  <c r="AV13" i="1" s="1"/>
  <c r="AU72" i="1"/>
  <c r="BB72" i="1" s="1"/>
  <c r="AU41" i="1"/>
  <c r="AV41" i="1" s="1"/>
  <c r="AV30" i="1"/>
  <c r="BB30" i="1"/>
  <c r="BB61" i="1"/>
  <c r="AV22" i="1"/>
  <c r="AU58" i="1"/>
  <c r="BB58" i="1" s="1"/>
  <c r="AU29" i="1"/>
  <c r="BB29" i="1" s="1"/>
  <c r="AU70" i="1"/>
  <c r="BB70" i="1" s="1"/>
  <c r="AU37" i="1"/>
  <c r="AV37" i="1" s="1"/>
  <c r="AU18" i="1"/>
  <c r="AV18" i="1" s="1"/>
  <c r="AU31" i="1"/>
  <c r="BB31" i="1" s="1"/>
  <c r="AU19" i="1"/>
  <c r="BB19" i="1" s="1"/>
  <c r="AU21" i="1"/>
  <c r="BB21" i="1" s="1"/>
  <c r="AU44" i="1"/>
  <c r="AU45" i="1"/>
  <c r="AV45" i="1" s="1"/>
  <c r="AV62" i="1"/>
  <c r="AU6" i="1"/>
  <c r="BB6" i="1" s="1"/>
  <c r="BB36" i="1"/>
  <c r="AU79" i="1"/>
  <c r="AV12" i="1"/>
  <c r="AU53" i="1"/>
  <c r="AV53" i="1" s="1"/>
  <c r="AV15" i="1"/>
  <c r="AU8" i="1"/>
  <c r="BB8" i="1" s="1"/>
  <c r="AU7" i="1"/>
  <c r="BB11" i="1"/>
  <c r="AU71" i="1"/>
  <c r="BB71" i="1" s="1"/>
  <c r="BB57" i="1"/>
  <c r="AU4" i="1"/>
  <c r="AV4" i="1" s="1"/>
  <c r="AV16" i="1"/>
  <c r="AU3" i="1"/>
  <c r="AV3" i="1" s="1"/>
  <c r="AU50" i="1"/>
  <c r="AV50" i="1" s="1"/>
  <c r="AU25" i="1"/>
  <c r="AV25" i="1" s="1"/>
  <c r="AU32" i="1"/>
  <c r="AU33" i="1"/>
  <c r="BB69" i="1"/>
  <c r="AV78" i="1"/>
  <c r="AV75" i="1"/>
  <c r="BB75" i="1"/>
  <c r="AV84" i="1"/>
  <c r="BB84" i="1"/>
  <c r="BB20" i="1"/>
  <c r="AV20" i="1"/>
  <c r="AU80" i="1"/>
  <c r="AU82" i="1"/>
  <c r="AV66" i="1"/>
  <c r="BB55" i="1"/>
  <c r="AV55" i="1"/>
  <c r="AV24" i="1"/>
  <c r="BB24" i="1"/>
  <c r="AV60" i="1"/>
  <c r="BB60" i="1"/>
  <c r="BB28" i="1"/>
  <c r="BB63" i="1"/>
  <c r="AV63" i="1"/>
  <c r="BB49" i="1"/>
  <c r="BB74" i="1"/>
  <c r="AV74" i="1"/>
  <c r="AV48" i="1"/>
  <c r="BB38" i="1"/>
  <c r="AV38" i="1"/>
  <c r="AV85" i="1"/>
  <c r="BB52" i="1"/>
  <c r="AV52" i="1"/>
  <c r="BB59" i="1"/>
  <c r="AV59" i="1"/>
  <c r="BB76" i="1"/>
  <c r="AV67" i="1"/>
  <c r="BB67" i="1"/>
  <c r="BB27" i="1"/>
  <c r="BB2" i="1" l="1"/>
  <c r="AV77" i="1"/>
  <c r="BB34" i="1"/>
  <c r="BB26" i="1"/>
  <c r="AV47" i="1"/>
  <c r="AV6" i="1"/>
  <c r="BB46" i="1"/>
  <c r="AV54" i="1"/>
  <c r="BB54" i="1"/>
  <c r="BB10" i="1"/>
  <c r="BB50" i="1"/>
  <c r="BB56" i="1"/>
  <c r="BB4" i="1"/>
  <c r="AV42" i="1"/>
  <c r="AV19" i="1"/>
  <c r="BB40" i="1"/>
  <c r="AV5" i="1"/>
  <c r="BB64" i="1"/>
  <c r="BB13" i="1"/>
  <c r="BB83" i="1"/>
  <c r="BB17" i="1"/>
  <c r="BB35" i="1"/>
  <c r="AV21" i="1"/>
  <c r="AV81" i="1"/>
  <c r="AV65" i="1"/>
  <c r="BB37" i="1"/>
  <c r="AV70" i="1"/>
  <c r="AV9" i="1"/>
  <c r="BB45" i="1"/>
  <c r="BB53" i="1"/>
  <c r="AV31" i="1"/>
  <c r="BB39" i="1"/>
  <c r="AV8" i="1"/>
  <c r="AV29" i="1"/>
  <c r="AV51" i="1"/>
  <c r="AV14" i="1"/>
  <c r="BB14" i="1"/>
  <c r="AV71" i="1"/>
  <c r="AV73" i="1"/>
  <c r="BB25" i="1"/>
  <c r="AV72" i="1"/>
  <c r="BB41" i="1"/>
  <c r="BB23" i="1"/>
  <c r="AV23" i="1"/>
  <c r="BB3" i="1"/>
  <c r="AV44" i="1"/>
  <c r="BB44" i="1"/>
  <c r="BB18" i="1"/>
  <c r="AV58" i="1"/>
  <c r="BB79" i="1"/>
  <c r="AV79" i="1"/>
  <c r="BB7" i="1"/>
  <c r="AV7" i="1"/>
  <c r="AV33" i="1"/>
  <c r="BB33" i="1"/>
  <c r="AV32" i="1"/>
  <c r="BB32" i="1"/>
  <c r="BB80" i="1"/>
  <c r="AV80" i="1"/>
  <c r="AV82" i="1"/>
  <c r="BB82" i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Y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C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D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E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<sst xmlns="http://schemas.openxmlformats.org/spreadsheetml/2006/main" count="1426" uniqueCount="313">
  <si>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</si>
  <si>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</si>
  <si>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</si>
  <si>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</si>
  <si>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</si>
  <si>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</si>
  <si>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</si>
  <si>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</si>
  <si>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</si>
  <si>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</si>
  <si>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</si>
  <si>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</si>
  <si>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</si>
  <si>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</si>
  <si>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</si>
  <si>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</si>
  <si>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</si>
  <si>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</si>
  <si>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</si>
  <si>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</si>
  <si>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</si>
  <si>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</si>
  <si>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</si>
  <si>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</si>
  <si>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</si>
  <si>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</si>
  <si>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</si>
  <si>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</si>
  <si>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</si>
  <si>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</si>
  <si>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</si>
  <si>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</si>
  <si>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</si>
  <si>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</si>
  <si>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</si>
  <si>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</si>
  <si>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</si>
  <si>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</si>
  <si>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</si>
  <si>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</si>
  <si>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</si>
  <si>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</si>
  <si>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</si>
  <si>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</si>
  <si>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</si>
  <si>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</si>
  <si>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</si>
  <si>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</si>
  <si>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</si>
  <si>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</si>
  <si>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</si>
  <si>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</si>
  <si>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</si>
  <si>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</si>
  <si>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</si>
  <si>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</si>
  <si>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</si>
  <si>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</si>
  <si>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</si>
  <si>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</si>
  <si>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</si>
  <si>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</si>
  <si>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Martha Stewart</t>
  </si>
  <si>
    <t>Martha Stewart (Bath) 5%</t>
  </si>
  <si>
    <t>BATH ACCESSORIES</t>
  </si>
  <si>
    <t>Piece</t>
  </si>
  <si>
    <t>Normal</t>
  </si>
  <si>
    <t>8424.89.9000</t>
  </si>
  <si>
    <t>Yantian,China</t>
  </si>
  <si>
    <t>China</t>
  </si>
  <si>
    <t>3x3x8.2"</t>
  </si>
  <si>
    <t>Natori</t>
  </si>
  <si>
    <t>Natori 7%</t>
  </si>
  <si>
    <t>9.5x5.5x1"</t>
  </si>
  <si>
    <t>Resin Lotion Pump(w/balck stainless steel pump )</t>
  </si>
  <si>
    <t>Resin Lotion Pump</t>
    <phoneticPr fontId="2" type="noConversion"/>
  </si>
  <si>
    <t>sand</t>
  </si>
  <si>
    <t>Resin</t>
  </si>
  <si>
    <t>3x3x8"</t>
  </si>
  <si>
    <t>S-DGDH</t>
  </si>
  <si>
    <t>Resin Toothbrush holder</t>
  </si>
  <si>
    <t>3924.90.5650</t>
  </si>
  <si>
    <t>Resin Tumbler</t>
  </si>
  <si>
    <t>3x3x4.25"</t>
  </si>
  <si>
    <t>3924.10.4000</t>
  </si>
  <si>
    <t>Resin Soap dish</t>
  </si>
  <si>
    <t>Resin Tray</t>
  </si>
  <si>
    <t>10x5.5x1"</t>
  </si>
  <si>
    <t>Resin Cotton jar</t>
  </si>
  <si>
    <t>Resin Toilet Brush+1MM</t>
  </si>
  <si>
    <t>4x4x10"</t>
  </si>
  <si>
    <t>9603.40.4000</t>
  </si>
  <si>
    <t>片片1MM厚度</t>
  </si>
  <si>
    <t>Resin Tissue cover</t>
  </si>
  <si>
    <t>Resin Wastebasket</t>
  </si>
  <si>
    <t>8x8x10"</t>
  </si>
  <si>
    <t>Resin Lotion Pump</t>
    <phoneticPr fontId="2" type="noConversion"/>
  </si>
  <si>
    <t>Ceramic</t>
  </si>
  <si>
    <t>6912.00.4800</t>
  </si>
  <si>
    <t>Resin Lotion Pump(w/chrome stainless steel pump )</t>
  </si>
  <si>
    <t>Resin Lotion Pump</t>
    <phoneticPr fontId="2" type="noConversion"/>
  </si>
  <si>
    <t>S-DGJH</t>
  </si>
  <si>
    <t>5.5x3.94x1"</t>
  </si>
  <si>
    <t>Resin 2 Hole Organizer</t>
  </si>
  <si>
    <t>5.9x3.07x3.94"</t>
  </si>
  <si>
    <t>Resin Toilet Brush</t>
  </si>
  <si>
    <t>resin+hand painted</t>
  </si>
  <si>
    <t>Resin 3 Hole Organizer</t>
  </si>
  <si>
    <t>8.75x6.5x4.2"</t>
  </si>
  <si>
    <t>4x4x4.4"</t>
  </si>
  <si>
    <t>Resin Organizer</t>
  </si>
  <si>
    <t>6x6x5.5"</t>
  </si>
  <si>
    <t>Resin Toilet Brush</t>
    <phoneticPr fontId="2" type="noConversion"/>
  </si>
  <si>
    <t>3.1x3.1x8.2"</t>
  </si>
  <si>
    <t>S-DGJY</t>
  </si>
  <si>
    <t>4.35x2.6x4.35"</t>
  </si>
  <si>
    <t>4x4x15"</t>
  </si>
  <si>
    <t>Mirror</t>
  </si>
  <si>
    <t>Cedar&amp; Rose</t>
  </si>
  <si>
    <t>Milano</t>
  </si>
  <si>
    <t>Ceramic Lotion Pump(w/stainless steel pump)</t>
  </si>
  <si>
    <t>Ceramic Lotion Pump</t>
    <phoneticPr fontId="2" type="noConversion"/>
  </si>
  <si>
    <t>Stoneware/reactive glaze+embossed</t>
  </si>
  <si>
    <t>3x3x8.16"</t>
  </si>
  <si>
    <t>White</t>
  </si>
  <si>
    <t>Ceramic  Toothbrush holder</t>
  </si>
  <si>
    <t>4.33x2.36x4.45"</t>
  </si>
  <si>
    <t>Ceramic  Tumbler</t>
  </si>
  <si>
    <t>3.07x3.07x4.45"</t>
  </si>
  <si>
    <t>Ceramic  Soap dish</t>
  </si>
  <si>
    <t>Ceramic  Cotton jar</t>
  </si>
  <si>
    <t>Ceramic Cotton jar</t>
    <phoneticPr fontId="2" type="noConversion"/>
  </si>
  <si>
    <t>3.94x3.94x4.72"</t>
  </si>
  <si>
    <t>Ceramic  Tray</t>
  </si>
  <si>
    <t>Ceramic Tray</t>
    <phoneticPr fontId="2" type="noConversion"/>
  </si>
  <si>
    <t>Ceramic  2 hole organizer</t>
  </si>
  <si>
    <t>Ceramic 2 hole organizer</t>
    <phoneticPr fontId="2" type="noConversion"/>
  </si>
  <si>
    <t>Ceramic  Tissue cover</t>
  </si>
  <si>
    <t>Ceramic Tissue cover</t>
    <phoneticPr fontId="2" type="noConversion"/>
  </si>
  <si>
    <t>5.75x5.75x5.9"</t>
  </si>
  <si>
    <t>Ceramic  Wastebasket</t>
  </si>
  <si>
    <t>Ceramic Wastebasket</t>
    <phoneticPr fontId="2" type="noConversion"/>
  </si>
  <si>
    <t>Ceramic  Toilet Brush</t>
  </si>
  <si>
    <t>Ceramic Toilet Brush</t>
    <phoneticPr fontId="2" type="noConversion"/>
  </si>
  <si>
    <t>3.86x3.86x14.7"</t>
  </si>
  <si>
    <t>Blair</t>
  </si>
  <si>
    <t>Beige</t>
    <phoneticPr fontId="2" type="noConversion"/>
  </si>
  <si>
    <t>4.25x2.5x4.25"</t>
  </si>
  <si>
    <t>5.5x4x1"</t>
  </si>
  <si>
    <t>5.5x2.5x4"</t>
  </si>
  <si>
    <t>6x6x5.3"</t>
  </si>
  <si>
    <t>5.75x5.75x5.75"</t>
  </si>
  <si>
    <t>Oliver</t>
  </si>
  <si>
    <t>Resin Lotion Pump(w/ black stainless steel pump)</t>
  </si>
  <si>
    <t>Black</t>
  </si>
  <si>
    <t>4.25x2.28x4.45"</t>
  </si>
  <si>
    <t>3x3x4.45"</t>
  </si>
  <si>
    <t>3.94x3.94x4.5"</t>
  </si>
  <si>
    <t>Resin 2Hole Organizer</t>
  </si>
  <si>
    <t>Resin  Tray</t>
  </si>
  <si>
    <t>Resin Tray</t>
    <phoneticPr fontId="2" type="noConversion"/>
  </si>
  <si>
    <t>Resin Brush holder with black steel handle</t>
  </si>
  <si>
    <t>Resin Brush holder</t>
    <phoneticPr fontId="2" type="noConversion"/>
  </si>
  <si>
    <t>3.86x3.86x15"</t>
  </si>
  <si>
    <t>Resin Spinner Organizer</t>
  </si>
  <si>
    <t>Resin Tissue Cover</t>
  </si>
  <si>
    <t>Resin Hooks</t>
  </si>
  <si>
    <t>1.5x1.5x0.35"</t>
  </si>
  <si>
    <t>N. Natori</t>
  </si>
  <si>
    <t>Jaxon</t>
  </si>
  <si>
    <t>4.35x2.68x4.5"</t>
  </si>
  <si>
    <t>3x3x4.36"</t>
  </si>
  <si>
    <t>5.35x4x1.18"</t>
  </si>
  <si>
    <t>5.85x5.85x5.92"</t>
  </si>
  <si>
    <t>Hampton Hill</t>
  </si>
  <si>
    <t>Landry</t>
  </si>
  <si>
    <t>2.9x2.9x8"</t>
  </si>
  <si>
    <t>White Marble</t>
  </si>
  <si>
    <t>4.3x2.6x4.3"</t>
  </si>
  <si>
    <t>2.9x2.9x4.3"</t>
  </si>
  <si>
    <t>5.4x4x1"</t>
  </si>
  <si>
    <t>3.9x3.9x4.5"</t>
  </si>
  <si>
    <t>5.9x3x4"</t>
  </si>
  <si>
    <t>5.8x5.8x6"</t>
  </si>
  <si>
    <t>Resin Toilet Brush</t>
    <phoneticPr fontId="2" type="noConversion"/>
  </si>
  <si>
    <t>3.9x3.9x10"</t>
  </si>
  <si>
    <t>7.85x7.85x10"</t>
  </si>
  <si>
    <t>N.Natori</t>
  </si>
  <si>
    <t>Hilary</t>
  </si>
  <si>
    <t>Resin Lotion Pump(w/chrome stainless steel pump)</t>
  </si>
  <si>
    <t>Resin sand</t>
  </si>
  <si>
    <t>3.46x2.36x7.9""</t>
  </si>
  <si>
    <t>4.25x2.36x4.45"</t>
  </si>
  <si>
    <t>2.76X2.76X4.45"</t>
  </si>
  <si>
    <t>5.5X3.94X1"</t>
  </si>
  <si>
    <t>3.94x3.94x4.8"</t>
  </si>
  <si>
    <t>Resin Brush holder with chrome steel handle</t>
  </si>
  <si>
    <t>Resin Brush holder with chrome</t>
    <phoneticPr fontId="2" type="noConversion"/>
  </si>
  <si>
    <t>7.87x7.87x10"</t>
  </si>
  <si>
    <t>Darla</t>
  </si>
  <si>
    <t>Resin Lotion Pump(w/Black stainless steel pump)</t>
  </si>
  <si>
    <t>Resin Lotion Pump</t>
    <phoneticPr fontId="2" type="noConversion"/>
  </si>
  <si>
    <t>4.4x2.65x4.32"</t>
  </si>
  <si>
    <t>3.1x3.1x4.32"</t>
  </si>
  <si>
    <t>5.4x3.97x1.06"</t>
  </si>
  <si>
    <t>4x4x4.8"</t>
  </si>
  <si>
    <t>Resin Brush holder with chrome</t>
  </si>
  <si>
    <t>5.92x5.92x6"</t>
  </si>
  <si>
    <t>1.38x1.38x0.4"</t>
  </si>
  <si>
    <t>Tony</t>
  </si>
  <si>
    <t>Resin lotion pump(w/stainless steel pump)</t>
  </si>
  <si>
    <t>Resin lotion pump</t>
    <phoneticPr fontId="2" type="noConversion"/>
  </si>
  <si>
    <t>resin</t>
  </si>
  <si>
    <t>3x3x7.2"</t>
  </si>
  <si>
    <t>Brown</t>
    <phoneticPr fontId="2" type="noConversion"/>
  </si>
  <si>
    <t>S-HZML</t>
  </si>
  <si>
    <t>Resin Toothbrush</t>
  </si>
  <si>
    <t>Resin tumbler</t>
  </si>
  <si>
    <t>3x3x4.35"</t>
  </si>
  <si>
    <t>5.33x3.28x1.18"</t>
  </si>
  <si>
    <t>Brown</t>
    <phoneticPr fontId="2" type="noConversion"/>
  </si>
  <si>
    <t>5.72x5.72x5.92"</t>
  </si>
  <si>
    <t>Brown</t>
    <phoneticPr fontId="2" type="noConversion"/>
  </si>
  <si>
    <t>Resin Towel bar(w/iron)</t>
  </si>
  <si>
    <t>Resin Towel bar</t>
    <phoneticPr fontId="2" type="noConversion"/>
  </si>
  <si>
    <t>4x4x12"</t>
  </si>
  <si>
    <t>6x5x10.5"</t>
  </si>
  <si>
    <t>7009.92.1000</t>
  </si>
  <si>
    <t>HG71-5186</t>
    <phoneticPr fontId="2" type="noConversion"/>
  </si>
  <si>
    <t>HG71-5187</t>
  </si>
  <si>
    <t>HG71-5188</t>
  </si>
  <si>
    <t>HG71-5189</t>
  </si>
  <si>
    <t>HG71-5190</t>
  </si>
  <si>
    <t>HG71-5191</t>
  </si>
  <si>
    <t>HG71-5192</t>
  </si>
  <si>
    <t>HG71-5193</t>
  </si>
  <si>
    <t>HG71-5194</t>
  </si>
  <si>
    <t>HG71-5195</t>
  </si>
  <si>
    <t>MT71-0911</t>
    <phoneticPr fontId="2" type="noConversion"/>
  </si>
  <si>
    <t>MT71-0912</t>
  </si>
  <si>
    <t>MT71-0913</t>
  </si>
  <si>
    <t>MT71-0914</t>
  </si>
  <si>
    <t>MT71-0915</t>
  </si>
  <si>
    <t>MT71-0916</t>
  </si>
  <si>
    <t>MT71-0917</t>
  </si>
  <si>
    <t>MT71-0918</t>
  </si>
  <si>
    <t>MT71-0919</t>
  </si>
  <si>
    <t>MT71-0920</t>
  </si>
  <si>
    <t>NA71-3581</t>
    <phoneticPr fontId="2" type="noConversion"/>
  </si>
  <si>
    <t>NA71-3582</t>
  </si>
  <si>
    <t>NA71-3583</t>
  </si>
  <si>
    <t>NA71-3584</t>
  </si>
  <si>
    <t>NA71-3585</t>
  </si>
  <si>
    <t>NA71-3586</t>
  </si>
  <si>
    <t>NA71-3587</t>
  </si>
  <si>
    <t>NA71-3588</t>
  </si>
  <si>
    <t>NA71-3589</t>
  </si>
  <si>
    <t>NA71-3590</t>
  </si>
  <si>
    <t>NA71-3591</t>
  </si>
  <si>
    <t>NA71-3592</t>
  </si>
  <si>
    <t>NN71-0437</t>
    <phoneticPr fontId="2" type="noConversion"/>
  </si>
  <si>
    <t>NN71-0438</t>
  </si>
  <si>
    <t>NN71-0439</t>
  </si>
  <si>
    <t>NN71-0440</t>
  </si>
  <si>
    <t>NN71-0441</t>
  </si>
  <si>
    <t>NN71-0442</t>
  </si>
  <si>
    <t>NN71-0443</t>
  </si>
  <si>
    <t>NN71-0444</t>
  </si>
  <si>
    <t>NN71-0445</t>
  </si>
  <si>
    <t>NN71-0446</t>
  </si>
  <si>
    <t>NN71-0447</t>
  </si>
  <si>
    <t>HG71-5196</t>
    <phoneticPr fontId="2" type="noConversion"/>
  </si>
  <si>
    <t>HG71-5197</t>
  </si>
  <si>
    <t>HG71-5198</t>
  </si>
  <si>
    <t>HG71-5199</t>
  </si>
  <si>
    <t>HG71-5200</t>
  </si>
  <si>
    <t>HG71-5201</t>
  </si>
  <si>
    <t>HG71-5202</t>
  </si>
  <si>
    <t>HG71-5203</t>
  </si>
  <si>
    <t>HG71-5204</t>
  </si>
  <si>
    <t>HG71-5205</t>
  </si>
  <si>
    <t>NN71-0448</t>
    <phoneticPr fontId="2" type="noConversion"/>
  </si>
  <si>
    <t>NN71-0449</t>
  </si>
  <si>
    <t>NN71-0450</t>
  </si>
  <si>
    <t>NN71-0451</t>
  </si>
  <si>
    <t>NN71-0452</t>
  </si>
  <si>
    <t>NN71-0453</t>
  </si>
  <si>
    <t>NN71-0454</t>
  </si>
  <si>
    <t>NN71-0455</t>
  </si>
  <si>
    <t>NN71-0456</t>
  </si>
  <si>
    <t>MT71-0921</t>
    <phoneticPr fontId="2" type="noConversion"/>
  </si>
  <si>
    <t>MT71-0922</t>
  </si>
  <si>
    <t>MT71-0923</t>
  </si>
  <si>
    <t>MT71-0924</t>
  </si>
  <si>
    <t>MT71-0925</t>
  </si>
  <si>
    <t>MT71-0926</t>
  </si>
  <si>
    <t>MT71-0927</t>
  </si>
  <si>
    <t>MT71-0928</t>
  </si>
  <si>
    <t>MT71-0929</t>
  </si>
  <si>
    <t>MT71-0930</t>
  </si>
  <si>
    <t>MT71-0931</t>
  </si>
  <si>
    <t>MT71-0932</t>
  </si>
  <si>
    <t>NA71-3593</t>
    <phoneticPr fontId="2" type="noConversion"/>
  </si>
  <si>
    <t>NA71-3594</t>
  </si>
  <si>
    <t>NA71-3595</t>
  </si>
  <si>
    <t>NA71-3596</t>
  </si>
  <si>
    <t>NA71-3597</t>
  </si>
  <si>
    <t>NA71-3598</t>
  </si>
  <si>
    <t>NA71-3599</t>
  </si>
  <si>
    <t>NA71-3600</t>
  </si>
  <si>
    <t>NA71-3601</t>
  </si>
  <si>
    <t>NA71-3602</t>
  </si>
  <si>
    <t>N Natori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</si>
</sst>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\$#,##0.00"/>
    <numFmt numFmtId="177" formatCode="0.0"/>
    <numFmt numFmtId="178" formatCode="0.000"/>
    <numFmt numFmtId="179" formatCode="[$$-409]#,##0.00;\-[$$-409]#,##0.00"/>
    <numFmt numFmtId="180" formatCode="0.00_ "/>
    <numFmt numFmtId="181" formatCode="\$#,##0.00;&quot;-$&quot;#,##0.00"/>
    <numFmt numFmtId="182" formatCode="_(* #,##0_);_(* \(#,##0\);_(* \-??_);_(@_)"/>
    <numFmt numFmtId="183" formatCode="0.0_);[Red]\(0.0\)"/>
    <numFmt numFmtId="184" formatCode="0.0%"/>
    <numFmt numFmtId="185" formatCode="\$#,##0.00_);[Red]&quot;($&quot;#,##0.00\)"/>
    <numFmt numFmtId="186" formatCode="[$-409]d/mmm;@"/>
    <numFmt numFmtId="187" formatCode="0.00_);[Red]\(0.00\)"/>
  </numFmts>
  <fonts count="15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b/>
      <sz val="11"/>
      <name val="Calibri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name val="Arial"/>
      <family val="2"/>
    </font>
    <font>
      <sz val="11"/>
      <name val="Noto Sans CJK SC"/>
      <family val="2"/>
      <charset val="1"/>
    </font>
    <font>
      <sz val="11"/>
      <color theme="1"/>
      <name val="Calibri"/>
      <family val="2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C7CE"/>
      </patternFill>
    </fill>
    <fill>
      <patternFill patternType="solid">
        <fgColor rgb="FFFFFF00"/>
        <bgColor rgb="FF84E291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BE3D6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86" fontId="14" fillId="0" borderId="0">
      <alignment vertical="center"/>
    </xf>
  </cellStyleXfs>
  <cellXfs count="8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3" xfId="0" applyNumberForma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77" fontId="5" fillId="0" borderId="3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 wrapText="1"/>
    </xf>
    <xf numFmtId="178" fontId="7" fillId="0" borderId="3" xfId="0" applyNumberFormat="1" applyFont="1" applyBorder="1" applyAlignment="1">
      <alignment wrapText="1"/>
    </xf>
    <xf numFmtId="2" fontId="8" fillId="0" borderId="3" xfId="0" applyNumberFormat="1" applyFont="1" applyBorder="1" applyAlignment="1">
      <alignment wrapText="1"/>
    </xf>
    <xf numFmtId="1" fontId="7" fillId="0" borderId="3" xfId="0" applyNumberFormat="1" applyFont="1" applyBorder="1" applyAlignment="1">
      <alignment wrapText="1"/>
    </xf>
    <xf numFmtId="176" fontId="7" fillId="0" borderId="3" xfId="0" applyNumberFormat="1" applyFont="1" applyBorder="1" applyAlignment="1">
      <alignment wrapText="1"/>
    </xf>
    <xf numFmtId="10" fontId="5" fillId="0" borderId="3" xfId="0" applyNumberFormat="1" applyFont="1" applyBorder="1" applyAlignment="1">
      <alignment horizontal="center" wrapText="1"/>
    </xf>
    <xf numFmtId="176" fontId="7" fillId="4" borderId="3" xfId="0" applyNumberFormat="1" applyFont="1" applyFill="1" applyBorder="1" applyAlignment="1">
      <alignment wrapText="1"/>
    </xf>
    <xf numFmtId="176" fontId="8" fillId="0" borderId="3" xfId="0" applyNumberFormat="1" applyFont="1" applyBorder="1" applyAlignment="1">
      <alignment wrapText="1"/>
    </xf>
    <xf numFmtId="176" fontId="7" fillId="2" borderId="3" xfId="0" applyNumberFormat="1" applyFont="1" applyFill="1" applyBorder="1" applyAlignment="1">
      <alignment wrapText="1"/>
    </xf>
    <xf numFmtId="10" fontId="7" fillId="2" borderId="3" xfId="0" applyNumberFormat="1" applyFont="1" applyFill="1" applyBorder="1" applyAlignment="1">
      <alignment wrapText="1"/>
    </xf>
    <xf numFmtId="176" fontId="8" fillId="6" borderId="3" xfId="0" applyNumberFormat="1" applyFont="1" applyFill="1" applyBorder="1" applyAlignment="1">
      <alignment wrapText="1"/>
    </xf>
    <xf numFmtId="176" fontId="5" fillId="2" borderId="3" xfId="0" applyNumberFormat="1" applyFont="1" applyFill="1" applyBorder="1" applyAlignment="1">
      <alignment horizontal="center" wrapText="1"/>
    </xf>
    <xf numFmtId="176" fontId="8" fillId="2" borderId="1" xfId="0" applyNumberFormat="1" applyFont="1" applyFill="1" applyBorder="1" applyAlignment="1">
      <alignment wrapText="1"/>
    </xf>
    <xf numFmtId="2" fontId="7" fillId="0" borderId="3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vertical="center"/>
    </xf>
    <xf numFmtId="179" fontId="3" fillId="0" borderId="3" xfId="0" applyNumberFormat="1" applyFont="1" applyBorder="1"/>
    <xf numFmtId="0" fontId="1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wrapText="1"/>
    </xf>
    <xf numFmtId="180" fontId="0" fillId="0" borderId="3" xfId="0" applyNumberFormat="1" applyBorder="1"/>
    <xf numFmtId="0" fontId="0" fillId="0" borderId="3" xfId="0" applyBorder="1" applyAlignment="1">
      <alignment wrapText="1"/>
    </xf>
    <xf numFmtId="49" fontId="0" fillId="0" borderId="3" xfId="0" applyNumberFormat="1" applyBorder="1"/>
    <xf numFmtId="181" fontId="4" fillId="7" borderId="1" xfId="0" applyNumberFormat="1" applyFont="1" applyFill="1" applyBorder="1"/>
    <xf numFmtId="177" fontId="0" fillId="0" borderId="3" xfId="0" applyNumberFormat="1" applyBorder="1"/>
    <xf numFmtId="2" fontId="0" fillId="0" borderId="3" xfId="0" applyNumberFormat="1" applyBorder="1"/>
    <xf numFmtId="182" fontId="0" fillId="0" borderId="3" xfId="0" applyNumberFormat="1" applyBorder="1"/>
    <xf numFmtId="178" fontId="0" fillId="8" borderId="3" xfId="0" applyNumberFormat="1" applyFill="1" applyBorder="1"/>
    <xf numFmtId="1" fontId="0" fillId="8" borderId="3" xfId="0" applyNumberFormat="1" applyFill="1" applyBorder="1"/>
    <xf numFmtId="3" fontId="0" fillId="0" borderId="3" xfId="0" applyNumberFormat="1" applyBorder="1"/>
    <xf numFmtId="176" fontId="0" fillId="8" borderId="3" xfId="0" applyNumberFormat="1" applyFill="1" applyBorder="1"/>
    <xf numFmtId="183" fontId="0" fillId="0" borderId="3" xfId="0" applyNumberFormat="1" applyBorder="1"/>
    <xf numFmtId="184" fontId="0" fillId="0" borderId="3" xfId="0" applyNumberFormat="1" applyBorder="1"/>
    <xf numFmtId="10" fontId="0" fillId="0" borderId="3" xfId="0" applyNumberFormat="1" applyBorder="1"/>
    <xf numFmtId="10" fontId="0" fillId="8" borderId="3" xfId="0" applyNumberFormat="1" applyFill="1" applyBorder="1"/>
    <xf numFmtId="185" fontId="4" fillId="7" borderId="3" xfId="0" applyNumberFormat="1" applyFont="1" applyFill="1" applyBorder="1" applyAlignment="1">
      <alignment horizontal="center"/>
    </xf>
    <xf numFmtId="185" fontId="0" fillId="0" borderId="3" xfId="0" applyNumberFormat="1" applyBorder="1"/>
    <xf numFmtId="2" fontId="0" fillId="8" borderId="3" xfId="0" applyNumberFormat="1" applyFill="1" applyBorder="1"/>
    <xf numFmtId="183" fontId="1" fillId="0" borderId="3" xfId="1" applyNumberFormat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183" fontId="1" fillId="0" borderId="3" xfId="1" applyNumberFormat="1" applyBorder="1" applyAlignment="1">
      <alignment horizontal="center" vertical="center"/>
    </xf>
    <xf numFmtId="0" fontId="12" fillId="0" borderId="3" xfId="0" applyFont="1" applyBorder="1"/>
    <xf numFmtId="185" fontId="10" fillId="7" borderId="3" xfId="0" applyNumberFormat="1" applyFont="1" applyFill="1" applyBorder="1" applyAlignment="1">
      <alignment horizontal="center"/>
    </xf>
    <xf numFmtId="181" fontId="10" fillId="7" borderId="1" xfId="0" applyNumberFormat="1" applyFont="1" applyFill="1" applyBorder="1"/>
    <xf numFmtId="10" fontId="9" fillId="8" borderId="3" xfId="0" applyNumberFormat="1" applyFont="1" applyFill="1" applyBorder="1"/>
    <xf numFmtId="187" fontId="1" fillId="0" borderId="3" xfId="3" applyNumberFormat="1" applyFont="1" applyBorder="1" applyAlignment="1">
      <alignment horizontal="left" vertical="center" wrapText="1"/>
    </xf>
    <xf numFmtId="187" fontId="1" fillId="9" borderId="3" xfId="3" applyNumberFormat="1" applyFont="1" applyFill="1" applyBorder="1" applyAlignment="1">
      <alignment horizontal="left" vertical="center" wrapText="1"/>
    </xf>
    <xf numFmtId="183" fontId="1" fillId="0" borderId="3" xfId="1" applyNumberFormat="1" applyBorder="1" applyAlignment="1">
      <alignment horizontal="left" vertical="center"/>
    </xf>
    <xf numFmtId="183" fontId="1" fillId="0" borderId="3" xfId="1" applyNumberFormat="1" applyBorder="1" applyAlignment="1">
      <alignment horizontal="left" vertical="center" wrapText="1"/>
    </xf>
    <xf numFmtId="183" fontId="1" fillId="0" borderId="3" xfId="1" applyNumberFormat="1" applyBorder="1"/>
    <xf numFmtId="0" fontId="13" fillId="0" borderId="3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176" fontId="4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vertical="center"/>
    </xf>
    <xf numFmtId="0" fontId="1" fillId="7" borderId="3" xfId="0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">
    <cellStyle name="Normal 2 2" xfId="2"/>
    <cellStyle name="Normal 3" xfId="1"/>
    <cellStyle name="常规" xfId="0" builtinId="0"/>
    <cellStyle name="常规_TSS-TARGET Holiday 09 D67 Better damask Table linen--90327 (3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141110</xdr:colOff>
      <xdr:row>3</xdr:row>
      <xdr:rowOff>237321</xdr:rowOff>
    </xdr:from>
    <xdr:to>
      <xdr:col>1</xdr:col>
      <xdr:colOff>2450201</xdr:colOff>
      <xdr:row>8</xdr:row>
      <xdr:rowOff>224494</xdr:rowOff>
    </xdr:to>
    <xdr:pic>
      <xdr:nvPicPr>
        <xdr:cNvPr id="13" name="Image 13" descr="Picture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17385" y="26678721"/>
          <a:ext cx="2309091" cy="122542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128283</xdr:colOff>
      <xdr:row>13</xdr:row>
      <xdr:rowOff>205252</xdr:rowOff>
    </xdr:from>
    <xdr:to>
      <xdr:col>1</xdr:col>
      <xdr:colOff>2578485</xdr:colOff>
      <xdr:row>18</xdr:row>
      <xdr:rowOff>224495</xdr:rowOff>
    </xdr:to>
    <xdr:pic>
      <xdr:nvPicPr>
        <xdr:cNvPr id="14" name="Image 14" descr="Picture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04558" y="29370802"/>
          <a:ext cx="2450202" cy="125749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141111</xdr:colOff>
      <xdr:row>23</xdr:row>
      <xdr:rowOff>186008</xdr:rowOff>
    </xdr:from>
    <xdr:to>
      <xdr:col>1</xdr:col>
      <xdr:colOff>2437373</xdr:colOff>
      <xdr:row>29</xdr:row>
      <xdr:rowOff>173181</xdr:rowOff>
    </xdr:to>
    <xdr:pic>
      <xdr:nvPicPr>
        <xdr:cNvPr id="15" name="Image 15" descr="Picture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17386" y="32075708"/>
          <a:ext cx="2296262" cy="147307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141110</xdr:colOff>
      <xdr:row>36</xdr:row>
      <xdr:rowOff>224495</xdr:rowOff>
    </xdr:from>
    <xdr:to>
      <xdr:col>1</xdr:col>
      <xdr:colOff>2546413</xdr:colOff>
      <xdr:row>39</xdr:row>
      <xdr:rowOff>247040</xdr:rowOff>
    </xdr:to>
    <xdr:pic>
      <xdr:nvPicPr>
        <xdr:cNvPr id="16" name="Image 16" descr="Picture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817385" y="35581295"/>
          <a:ext cx="2405303" cy="76549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218081</xdr:colOff>
      <xdr:row>46</xdr:row>
      <xdr:rowOff>237324</xdr:rowOff>
    </xdr:from>
    <xdr:to>
      <xdr:col>1</xdr:col>
      <xdr:colOff>2456617</xdr:colOff>
      <xdr:row>51</xdr:row>
      <xdr:rowOff>44899</xdr:rowOff>
    </xdr:to>
    <xdr:pic>
      <xdr:nvPicPr>
        <xdr:cNvPr id="17" name="Image 17" descr="Picture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894356" y="38318274"/>
          <a:ext cx="2238536" cy="104582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243737</xdr:colOff>
      <xdr:row>56</xdr:row>
      <xdr:rowOff>12827</xdr:rowOff>
    </xdr:from>
    <xdr:to>
      <xdr:col>1</xdr:col>
      <xdr:colOff>2418131</xdr:colOff>
      <xdr:row>61</xdr:row>
      <xdr:rowOff>25655</xdr:rowOff>
    </xdr:to>
    <xdr:pic>
      <xdr:nvPicPr>
        <xdr:cNvPr id="18" name="Image 18" descr="Picture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920012" y="40817927"/>
          <a:ext cx="2174394" cy="125107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262980</xdr:colOff>
      <xdr:row>67</xdr:row>
      <xdr:rowOff>83383</xdr:rowOff>
    </xdr:from>
    <xdr:to>
      <xdr:col>1</xdr:col>
      <xdr:colOff>2482272</xdr:colOff>
      <xdr:row>72</xdr:row>
      <xdr:rowOff>6413</xdr:rowOff>
    </xdr:to>
    <xdr:pic>
      <xdr:nvPicPr>
        <xdr:cNvPr id="19" name="Image 19" descr="Picture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939255" y="43860283"/>
          <a:ext cx="2219292" cy="116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32070</xdr:colOff>
      <xdr:row>77</xdr:row>
      <xdr:rowOff>25657</xdr:rowOff>
    </xdr:from>
    <xdr:to>
      <xdr:col>1</xdr:col>
      <xdr:colOff>2572070</xdr:colOff>
      <xdr:row>83</xdr:row>
      <xdr:rowOff>12829</xdr:rowOff>
    </xdr:to>
    <xdr:pic>
      <xdr:nvPicPr>
        <xdr:cNvPr id="20" name="Image 20" descr="Picture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708345" y="46526707"/>
          <a:ext cx="2540000" cy="147307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85"/>
  <sheetViews>
    <sheetView tabSelected="1" topLeftCell="L1" zoomScale="99" zoomScaleNormal="99" workbookViewId="0">
      <selection activeCell="AA88" sqref="AA88"/>
    </sheetView>
  </sheetViews>
  <sheetFormatPr defaultColWidth="9.140625" defaultRowHeight="15"/>
  <cols>
    <col min="1" max="1" width="10.140625" style="1" customWidth="1"/>
    <col min="2" max="2" width="39.140625" style="2" customWidth="1"/>
    <col min="3" max="3" width="8.42578125" style="2" customWidth="1"/>
    <col min="4" max="4" width="15.140625" style="2" customWidth="1"/>
    <col min="5" max="5" width="26.7109375" style="2" customWidth="1"/>
    <col min="6" max="6" width="11.28515625" style="2" customWidth="1"/>
    <col min="7" max="7" width="19.7109375" style="2" customWidth="1"/>
    <col min="8" max="8" width="26.42578125" style="2" customWidth="1"/>
    <col min="9" max="9" width="14.5703125" style="2" customWidth="1"/>
    <col min="10" max="10" width="8.5703125" style="2" customWidth="1"/>
    <col min="11" max="11" width="8.85546875" style="3" customWidth="1"/>
    <col min="12" max="12" width="12.5703125" style="2" customWidth="1"/>
    <col min="13" max="13" width="8.140625" style="2" customWidth="1"/>
    <col min="14" max="14" width="6.140625" style="2" customWidth="1"/>
    <col min="15" max="15" width="8.5703125" style="2" customWidth="1"/>
    <col min="16" max="16" width="16.7109375" style="2" customWidth="1"/>
    <col min="17" max="18" width="8.85546875" style="2" customWidth="1"/>
    <col min="19" max="19" width="9.5703125" style="71" customWidth="1"/>
    <col min="20" max="21" width="9.5703125" style="2" customWidth="1"/>
    <col min="22" max="27" width="9.5703125" style="72" customWidth="1"/>
    <col min="28" max="28" width="9.5703125" style="73" customWidth="1"/>
    <col min="29" max="29" width="9.5703125" style="74" customWidth="1"/>
    <col min="30" max="30" width="9.5703125" style="75" customWidth="1"/>
    <col min="31" max="31" width="9.5703125" style="73" customWidth="1"/>
    <col min="32" max="32" width="9.5703125" style="74" customWidth="1"/>
    <col min="33" max="33" width="9.5703125" style="2" customWidth="1"/>
    <col min="34" max="34" width="9.5703125" style="5" customWidth="1"/>
    <col min="35" max="35" width="9.5703125" style="2" customWidth="1"/>
    <col min="36" max="36" width="9.5703125" style="4" customWidth="1"/>
    <col min="37" max="38" width="9.5703125" style="5" customWidth="1"/>
    <col min="39" max="39" width="9.5703125" style="4" customWidth="1"/>
    <col min="40" max="40" width="9.5703125" style="5" customWidth="1"/>
    <col min="41" max="41" width="9.5703125" style="4" customWidth="1"/>
    <col min="42" max="43" width="9.5703125" style="5" customWidth="1"/>
    <col min="44" max="44" width="9.5703125" style="4" customWidth="1"/>
    <col min="45" max="48" width="9.5703125" style="5" customWidth="1"/>
    <col min="49" max="49" width="9.5703125" style="71" customWidth="1"/>
    <col min="50" max="51" width="9.5703125" style="2" customWidth="1"/>
    <col min="52" max="52" width="9.5703125" style="5" customWidth="1"/>
    <col min="53" max="53" width="9.5703125" style="2" customWidth="1"/>
    <col min="54" max="54" width="10.85546875" style="5" bestFit="1" customWidth="1"/>
    <col min="55" max="55" width="14" style="5" customWidth="1"/>
    <col min="56" max="56" width="11.42578125" style="5" customWidth="1"/>
    <col min="57" max="62" width="11.42578125" style="2" customWidth="1"/>
    <col min="63" max="16384" width="9.140625" style="2"/>
  </cols>
  <sheetData>
    <row r="1" spans="1:62" ht="67.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1" t="s">
        <v>17</v>
      </c>
      <c r="S1" s="12" t="s">
        <v>18</v>
      </c>
      <c r="T1" s="13" t="s">
        <v>19</v>
      </c>
      <c r="U1" s="7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7" t="s">
        <v>32</v>
      </c>
      <c r="AH1" s="20" t="s">
        <v>33</v>
      </c>
      <c r="AI1" s="7" t="s">
        <v>34</v>
      </c>
      <c r="AJ1" s="21" t="s">
        <v>35</v>
      </c>
      <c r="AK1" s="22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7" t="s">
        <v>49</v>
      </c>
      <c r="AY1" s="25" t="s">
        <v>50</v>
      </c>
      <c r="AZ1" s="28" t="s">
        <v>51</v>
      </c>
      <c r="BA1" s="7" t="s">
        <v>52</v>
      </c>
      <c r="BB1" s="20" t="s">
        <v>53</v>
      </c>
      <c r="BC1" s="20" t="s">
        <v>54</v>
      </c>
      <c r="BD1" s="20" t="s">
        <v>55</v>
      </c>
      <c r="BE1" s="29" t="s">
        <v>56</v>
      </c>
      <c r="BF1" s="30" t="s">
        <v>57</v>
      </c>
      <c r="BG1" s="30" t="s">
        <v>58</v>
      </c>
      <c r="BH1" s="31" t="s">
        <v>59</v>
      </c>
      <c r="BI1" s="31" t="s">
        <v>60</v>
      </c>
      <c r="BJ1" s="31" t="s">
        <v>61</v>
      </c>
    </row>
    <row r="2" spans="1:62" ht="20.100000000000001" customHeight="1">
      <c r="A2" s="32">
        <v>90</v>
      </c>
      <c r="B2" s="79"/>
      <c r="C2" s="33"/>
      <c r="D2" s="33" t="s">
        <v>118</v>
      </c>
      <c r="E2" s="33"/>
      <c r="F2" s="33" t="s">
        <v>64</v>
      </c>
      <c r="G2" s="35" t="s">
        <v>119</v>
      </c>
      <c r="H2" s="33" t="s">
        <v>120</v>
      </c>
      <c r="I2" s="36" t="s">
        <v>121</v>
      </c>
      <c r="J2" s="37" t="s">
        <v>122</v>
      </c>
      <c r="K2" s="38" t="s">
        <v>97</v>
      </c>
      <c r="L2" s="39" t="s">
        <v>123</v>
      </c>
      <c r="M2" s="37" t="s">
        <v>124</v>
      </c>
      <c r="N2" s="33"/>
      <c r="O2" s="40"/>
      <c r="P2" s="76" t="s">
        <v>228</v>
      </c>
      <c r="Q2" s="41"/>
      <c r="R2" s="33" t="s">
        <v>65</v>
      </c>
      <c r="S2" s="42">
        <v>2.6</v>
      </c>
      <c r="T2" s="33" t="s">
        <v>66</v>
      </c>
      <c r="U2" s="33"/>
      <c r="V2" s="43">
        <v>44.5</v>
      </c>
      <c r="W2" s="43">
        <v>33</v>
      </c>
      <c r="X2" s="43">
        <v>38</v>
      </c>
      <c r="Y2" s="64">
        <v>17.5</v>
      </c>
      <c r="Z2" s="64">
        <v>9</v>
      </c>
      <c r="AA2" s="64">
        <v>22</v>
      </c>
      <c r="AB2" s="44">
        <v>8</v>
      </c>
      <c r="AC2" s="45">
        <v>2</v>
      </c>
      <c r="AD2" s="46">
        <f t="shared" ref="AD2:AD27" si="0">IF(Y2="","",Y2*Z2*AA2/1000000)</f>
        <v>3.4650000000000002E-3</v>
      </c>
      <c r="AE2" s="44">
        <v>63</v>
      </c>
      <c r="AF2" s="47">
        <f t="shared" ref="AF2:AF27" si="1">IF(AC2="","",AE2/AD2*AC2)</f>
        <v>36363.63636363636</v>
      </c>
      <c r="AG2" s="48">
        <v>2250</v>
      </c>
      <c r="AH2" s="49">
        <f t="shared" ref="AH2:AH27" si="2">IF(ISERROR(AG2/AF2),"",AG2/AF2)</f>
        <v>6.1875000000000006E-2</v>
      </c>
      <c r="AI2" s="50" t="s">
        <v>67</v>
      </c>
      <c r="AJ2" s="51">
        <v>0.218</v>
      </c>
      <c r="AK2" s="49">
        <f t="shared" ref="AK2:AK27" si="3">IF(ISERROR(S2*AJ2),"",S2*AJ2)</f>
        <v>0.56679999999999997</v>
      </c>
      <c r="AL2" s="49">
        <f t="shared" ref="AL2:AL27" si="4">IF(ISERROR(S2+AH2+AK2),"",S2+AH2+AK2)</f>
        <v>3.228675</v>
      </c>
      <c r="AM2" s="52">
        <v>0.01</v>
      </c>
      <c r="AN2" s="49">
        <f t="shared" ref="AN2:AN27" si="5">IF(ISERROR(AW2*AM2),"",AW2*AM2)</f>
        <v>5.1500000000000004E-2</v>
      </c>
      <c r="AO2" s="52">
        <v>0</v>
      </c>
      <c r="AP2" s="49">
        <f t="shared" ref="AP2:AP27" si="6">IF(ISERROR(AW2*AO2),"",AW2*AO2)</f>
        <v>0</v>
      </c>
      <c r="AQ2" s="52">
        <v>0</v>
      </c>
      <c r="AR2" s="52">
        <v>0</v>
      </c>
      <c r="AS2" s="49">
        <f t="shared" ref="AS2:AS27" si="7">IF(ISERROR(AW2*AR2),"",AW2*AR2)</f>
        <v>0</v>
      </c>
      <c r="AT2" s="49">
        <f t="shared" ref="AT2:AT27" si="8">IF(ISERROR(AN2+AP2+AS2),"",AN2+AP2+AS2)</f>
        <v>5.1500000000000004E-2</v>
      </c>
      <c r="AU2" s="49">
        <f t="shared" ref="AU2:AU27" si="9">IF(ISERROR(AL2+AT2),"",AL2+AT2)</f>
        <v>3.2801749999999998</v>
      </c>
      <c r="AV2" s="53">
        <f t="shared" ref="AV2:AV27" si="10">IF(ISERROR((AW2-AU2)/AW2),"",(AW2-AU2)/AW2)</f>
        <v>0.36307281553398063</v>
      </c>
      <c r="AW2" s="54">
        <v>5.15</v>
      </c>
      <c r="AX2" s="55">
        <v>14</v>
      </c>
      <c r="AY2" s="53">
        <f t="shared" ref="AY2:AY27" si="11">IF(ISERROR((AX2-AW2)/AX2),"",(AX2-AW2)/AX2)</f>
        <v>0.63214285714285712</v>
      </c>
      <c r="AZ2" s="6"/>
      <c r="BA2" s="33">
        <v>1000</v>
      </c>
      <c r="BB2" s="49">
        <f t="shared" ref="BB2:BB27" si="12">IF(ISERROR(AU2*BA2),"",AU2*BA2)</f>
        <v>3280.1749999999997</v>
      </c>
      <c r="BC2" s="49">
        <f t="shared" ref="BC2:BC27" si="13">IF(ISERROR(AW2*BA2),"",AW2*BA2)</f>
        <v>5150</v>
      </c>
      <c r="BD2" s="49">
        <f t="shared" ref="BD2:BD27" si="14">IF(ISERROR(AX2*BA2),"",AX2*BA2)</f>
        <v>14000</v>
      </c>
      <c r="BE2" s="56">
        <v>27.9</v>
      </c>
      <c r="BF2" s="33"/>
      <c r="BG2" s="33"/>
      <c r="BH2" s="2" t="s">
        <v>68</v>
      </c>
      <c r="BI2" s="2" t="s">
        <v>69</v>
      </c>
      <c r="BJ2" s="2" t="s">
        <v>101</v>
      </c>
    </row>
    <row r="3" spans="1:62" ht="20.100000000000001" customHeight="1">
      <c r="A3" s="32">
        <v>91</v>
      </c>
      <c r="B3" s="80"/>
      <c r="C3" s="33"/>
      <c r="D3" s="33" t="s">
        <v>118</v>
      </c>
      <c r="E3" s="33"/>
      <c r="F3" s="33" t="s">
        <v>64</v>
      </c>
      <c r="G3" s="35" t="s">
        <v>119</v>
      </c>
      <c r="H3" s="33" t="s">
        <v>125</v>
      </c>
      <c r="I3" s="33" t="s">
        <v>125</v>
      </c>
      <c r="J3" s="37"/>
      <c r="K3" s="38" t="s">
        <v>97</v>
      </c>
      <c r="L3" s="39" t="s">
        <v>126</v>
      </c>
      <c r="M3" s="37" t="s">
        <v>124</v>
      </c>
      <c r="N3" s="33"/>
      <c r="O3" s="40"/>
      <c r="P3" s="76" t="s">
        <v>229</v>
      </c>
      <c r="Q3" s="41"/>
      <c r="R3" s="33" t="s">
        <v>65</v>
      </c>
      <c r="S3" s="42">
        <v>1.79</v>
      </c>
      <c r="T3" s="33" t="s">
        <v>66</v>
      </c>
      <c r="U3" s="33"/>
      <c r="V3" s="43">
        <v>44.5</v>
      </c>
      <c r="W3" s="43">
        <v>33</v>
      </c>
      <c r="X3" s="43">
        <v>38</v>
      </c>
      <c r="Y3" s="65">
        <v>12</v>
      </c>
      <c r="Z3" s="65">
        <v>7</v>
      </c>
      <c r="AA3" s="65">
        <v>13</v>
      </c>
      <c r="AB3" s="44">
        <v>8</v>
      </c>
      <c r="AC3" s="45">
        <v>1</v>
      </c>
      <c r="AD3" s="46">
        <f t="shared" si="0"/>
        <v>1.0920000000000001E-3</v>
      </c>
      <c r="AE3" s="44">
        <v>63</v>
      </c>
      <c r="AF3" s="47">
        <f t="shared" si="1"/>
        <v>57692.307692307688</v>
      </c>
      <c r="AG3" s="48">
        <v>2250</v>
      </c>
      <c r="AH3" s="49">
        <f t="shared" si="2"/>
        <v>3.9E-2</v>
      </c>
      <c r="AI3" s="50" t="s">
        <v>98</v>
      </c>
      <c r="AJ3" s="51">
        <v>0.26</v>
      </c>
      <c r="AK3" s="49">
        <f t="shared" si="3"/>
        <v>0.46540000000000004</v>
      </c>
      <c r="AL3" s="49">
        <f t="shared" si="4"/>
        <v>2.2944</v>
      </c>
      <c r="AM3" s="52">
        <v>0.01</v>
      </c>
      <c r="AN3" s="49">
        <f t="shared" si="5"/>
        <v>3.4500000000000003E-2</v>
      </c>
      <c r="AO3" s="52">
        <v>0</v>
      </c>
      <c r="AP3" s="49">
        <f t="shared" si="6"/>
        <v>0</v>
      </c>
      <c r="AQ3" s="52">
        <v>0</v>
      </c>
      <c r="AR3" s="52">
        <v>0</v>
      </c>
      <c r="AS3" s="49">
        <f t="shared" si="7"/>
        <v>0</v>
      </c>
      <c r="AT3" s="49">
        <f t="shared" si="8"/>
        <v>3.4500000000000003E-2</v>
      </c>
      <c r="AU3" s="49">
        <f t="shared" si="9"/>
        <v>2.3289</v>
      </c>
      <c r="AV3" s="53">
        <f t="shared" si="10"/>
        <v>0.32495652173913048</v>
      </c>
      <c r="AW3" s="54">
        <v>3.45</v>
      </c>
      <c r="AX3" s="55">
        <v>9.5</v>
      </c>
      <c r="AY3" s="53">
        <f t="shared" si="11"/>
        <v>0.63684210526315788</v>
      </c>
      <c r="AZ3" s="6"/>
      <c r="BA3" s="33">
        <v>500</v>
      </c>
      <c r="BB3" s="49">
        <f t="shared" si="12"/>
        <v>1164.45</v>
      </c>
      <c r="BC3" s="49">
        <f t="shared" si="13"/>
        <v>1725</v>
      </c>
      <c r="BD3" s="49">
        <f t="shared" si="14"/>
        <v>4750</v>
      </c>
      <c r="BE3" s="56"/>
      <c r="BF3" s="33"/>
      <c r="BG3" s="33"/>
      <c r="BH3" s="2" t="s">
        <v>68</v>
      </c>
      <c r="BI3" s="2" t="s">
        <v>69</v>
      </c>
      <c r="BJ3" s="2" t="s">
        <v>101</v>
      </c>
    </row>
    <row r="4" spans="1:62" ht="20.100000000000001" customHeight="1">
      <c r="A4" s="32">
        <v>92</v>
      </c>
      <c r="B4" s="80"/>
      <c r="C4" s="33"/>
      <c r="D4" s="33" t="s">
        <v>118</v>
      </c>
      <c r="E4" s="33"/>
      <c r="F4" s="33" t="s">
        <v>64</v>
      </c>
      <c r="G4" s="35" t="s">
        <v>119</v>
      </c>
      <c r="H4" s="33" t="s">
        <v>127</v>
      </c>
      <c r="I4" s="33" t="s">
        <v>127</v>
      </c>
      <c r="J4" s="37"/>
      <c r="K4" s="38" t="s">
        <v>97</v>
      </c>
      <c r="L4" s="39" t="s">
        <v>128</v>
      </c>
      <c r="M4" s="37" t="s">
        <v>124</v>
      </c>
      <c r="N4" s="33"/>
      <c r="O4" s="40"/>
      <c r="P4" s="76" t="s">
        <v>230</v>
      </c>
      <c r="Q4" s="41"/>
      <c r="R4" s="33" t="s">
        <v>65</v>
      </c>
      <c r="S4" s="42">
        <v>1.75</v>
      </c>
      <c r="T4" s="33" t="s">
        <v>66</v>
      </c>
      <c r="U4" s="33"/>
      <c r="V4" s="43">
        <v>44.5</v>
      </c>
      <c r="W4" s="43">
        <v>33</v>
      </c>
      <c r="X4" s="43">
        <v>38</v>
      </c>
      <c r="Y4" s="65">
        <v>8.5</v>
      </c>
      <c r="Z4" s="65">
        <v>8.5</v>
      </c>
      <c r="AA4" s="65">
        <v>12.5</v>
      </c>
      <c r="AB4" s="44">
        <v>8</v>
      </c>
      <c r="AC4" s="45">
        <v>1</v>
      </c>
      <c r="AD4" s="46">
        <f t="shared" si="0"/>
        <v>9.0312499999999996E-4</v>
      </c>
      <c r="AE4" s="44">
        <v>63</v>
      </c>
      <c r="AF4" s="47">
        <f t="shared" si="1"/>
        <v>69757.785467128037</v>
      </c>
      <c r="AG4" s="48">
        <v>2250</v>
      </c>
      <c r="AH4" s="49">
        <f t="shared" si="2"/>
        <v>3.2254464285714282E-2</v>
      </c>
      <c r="AI4" s="50" t="s">
        <v>98</v>
      </c>
      <c r="AJ4" s="51">
        <v>0.26</v>
      </c>
      <c r="AK4" s="49">
        <f t="shared" si="3"/>
        <v>0.45500000000000002</v>
      </c>
      <c r="AL4" s="49">
        <f t="shared" si="4"/>
        <v>2.2372544642857144</v>
      </c>
      <c r="AM4" s="52">
        <v>0.01</v>
      </c>
      <c r="AN4" s="49">
        <f t="shared" si="5"/>
        <v>3.2500000000000001E-2</v>
      </c>
      <c r="AO4" s="52">
        <v>0</v>
      </c>
      <c r="AP4" s="49">
        <f t="shared" si="6"/>
        <v>0</v>
      </c>
      <c r="AQ4" s="52">
        <v>0</v>
      </c>
      <c r="AR4" s="52">
        <v>0</v>
      </c>
      <c r="AS4" s="49">
        <f t="shared" si="7"/>
        <v>0</v>
      </c>
      <c r="AT4" s="49">
        <f t="shared" si="8"/>
        <v>3.2500000000000001E-2</v>
      </c>
      <c r="AU4" s="49">
        <f t="shared" si="9"/>
        <v>2.2697544642857146</v>
      </c>
      <c r="AV4" s="53">
        <f t="shared" si="10"/>
        <v>0.30161401098901092</v>
      </c>
      <c r="AW4" s="54">
        <v>3.25</v>
      </c>
      <c r="AX4" s="55">
        <v>9</v>
      </c>
      <c r="AY4" s="53">
        <f t="shared" si="11"/>
        <v>0.63888888888888884</v>
      </c>
      <c r="AZ4" s="6"/>
      <c r="BA4" s="33">
        <v>500</v>
      </c>
      <c r="BB4" s="49">
        <f t="shared" si="12"/>
        <v>1134.8772321428573</v>
      </c>
      <c r="BC4" s="49">
        <f t="shared" si="13"/>
        <v>1625</v>
      </c>
      <c r="BD4" s="49">
        <f t="shared" si="14"/>
        <v>4500</v>
      </c>
      <c r="BE4" s="56"/>
      <c r="BF4" s="33"/>
      <c r="BG4" s="33"/>
      <c r="BH4" s="2" t="s">
        <v>68</v>
      </c>
      <c r="BI4" s="2" t="s">
        <v>69</v>
      </c>
      <c r="BJ4" s="2" t="s">
        <v>101</v>
      </c>
    </row>
    <row r="5" spans="1:62" ht="20.100000000000001" customHeight="1">
      <c r="A5" s="32">
        <v>93</v>
      </c>
      <c r="B5" s="80"/>
      <c r="C5" s="33"/>
      <c r="D5" s="33" t="s">
        <v>118</v>
      </c>
      <c r="E5" s="33"/>
      <c r="F5" s="33" t="s">
        <v>64</v>
      </c>
      <c r="G5" s="35" t="s">
        <v>119</v>
      </c>
      <c r="H5" s="33" t="s">
        <v>129</v>
      </c>
      <c r="I5" s="33" t="s">
        <v>129</v>
      </c>
      <c r="J5" s="37"/>
      <c r="K5" s="38" t="s">
        <v>97</v>
      </c>
      <c r="L5" s="39" t="s">
        <v>102</v>
      </c>
      <c r="M5" s="37" t="s">
        <v>124</v>
      </c>
      <c r="N5" s="33"/>
      <c r="O5" s="40"/>
      <c r="P5" s="76" t="s">
        <v>231</v>
      </c>
      <c r="Q5" s="41"/>
      <c r="R5" s="33" t="s">
        <v>65</v>
      </c>
      <c r="S5" s="42">
        <v>1.75</v>
      </c>
      <c r="T5" s="33" t="s">
        <v>66</v>
      </c>
      <c r="U5" s="33"/>
      <c r="V5" s="43">
        <v>44.5</v>
      </c>
      <c r="W5" s="43">
        <v>33</v>
      </c>
      <c r="X5" s="43">
        <v>38</v>
      </c>
      <c r="Y5" s="65">
        <v>15</v>
      </c>
      <c r="Z5" s="65">
        <v>4</v>
      </c>
      <c r="AA5" s="65">
        <v>11.5</v>
      </c>
      <c r="AB5" s="44">
        <v>8</v>
      </c>
      <c r="AC5" s="45">
        <v>1</v>
      </c>
      <c r="AD5" s="46">
        <f t="shared" si="0"/>
        <v>6.8999999999999997E-4</v>
      </c>
      <c r="AE5" s="44">
        <v>63</v>
      </c>
      <c r="AF5" s="47">
        <f t="shared" si="1"/>
        <v>91304.34782608696</v>
      </c>
      <c r="AG5" s="48">
        <v>2250</v>
      </c>
      <c r="AH5" s="49">
        <f t="shared" si="2"/>
        <v>2.4642857142857143E-2</v>
      </c>
      <c r="AI5" s="50" t="s">
        <v>98</v>
      </c>
      <c r="AJ5" s="51">
        <v>0.26</v>
      </c>
      <c r="AK5" s="49">
        <f t="shared" si="3"/>
        <v>0.45500000000000002</v>
      </c>
      <c r="AL5" s="49">
        <f t="shared" si="4"/>
        <v>2.2296428571428573</v>
      </c>
      <c r="AM5" s="52">
        <v>0.01</v>
      </c>
      <c r="AN5" s="49">
        <f t="shared" si="5"/>
        <v>3.2500000000000001E-2</v>
      </c>
      <c r="AO5" s="52">
        <v>0</v>
      </c>
      <c r="AP5" s="49">
        <f t="shared" si="6"/>
        <v>0</v>
      </c>
      <c r="AQ5" s="52">
        <v>0</v>
      </c>
      <c r="AR5" s="52">
        <v>0</v>
      </c>
      <c r="AS5" s="49">
        <f t="shared" si="7"/>
        <v>0</v>
      </c>
      <c r="AT5" s="49">
        <f t="shared" si="8"/>
        <v>3.2500000000000001E-2</v>
      </c>
      <c r="AU5" s="49">
        <f t="shared" si="9"/>
        <v>2.2621428571428575</v>
      </c>
      <c r="AV5" s="53">
        <f t="shared" si="10"/>
        <v>0.30395604395604386</v>
      </c>
      <c r="AW5" s="54">
        <v>3.25</v>
      </c>
      <c r="AX5" s="55">
        <v>8.5</v>
      </c>
      <c r="AY5" s="53">
        <f t="shared" si="11"/>
        <v>0.61764705882352944</v>
      </c>
      <c r="AZ5" s="6"/>
      <c r="BA5" s="33">
        <v>500</v>
      </c>
      <c r="BB5" s="49">
        <f t="shared" si="12"/>
        <v>1131.0714285714287</v>
      </c>
      <c r="BC5" s="49">
        <f t="shared" si="13"/>
        <v>1625</v>
      </c>
      <c r="BD5" s="49">
        <f t="shared" si="14"/>
        <v>4250</v>
      </c>
      <c r="BE5" s="56"/>
      <c r="BF5" s="33"/>
      <c r="BG5" s="33"/>
      <c r="BH5" s="2" t="s">
        <v>68</v>
      </c>
      <c r="BI5" s="2" t="s">
        <v>69</v>
      </c>
      <c r="BJ5" s="2" t="s">
        <v>101</v>
      </c>
    </row>
    <row r="6" spans="1:62" ht="20.100000000000001" customHeight="1">
      <c r="A6" s="32">
        <v>94</v>
      </c>
      <c r="B6" s="80"/>
      <c r="C6" s="33"/>
      <c r="D6" s="33" t="s">
        <v>118</v>
      </c>
      <c r="E6" s="33"/>
      <c r="F6" s="33" t="s">
        <v>64</v>
      </c>
      <c r="G6" s="35" t="s">
        <v>119</v>
      </c>
      <c r="H6" s="33" t="s">
        <v>130</v>
      </c>
      <c r="I6" s="36" t="s">
        <v>131</v>
      </c>
      <c r="J6" s="37"/>
      <c r="K6" s="38" t="s">
        <v>97</v>
      </c>
      <c r="L6" s="39" t="s">
        <v>132</v>
      </c>
      <c r="M6" s="37" t="s">
        <v>124</v>
      </c>
      <c r="N6" s="33"/>
      <c r="O6" s="40"/>
      <c r="P6" s="76" t="s">
        <v>232</v>
      </c>
      <c r="Q6" s="41"/>
      <c r="R6" s="33" t="s">
        <v>65</v>
      </c>
      <c r="S6" s="42">
        <v>3.1</v>
      </c>
      <c r="T6" s="33" t="s">
        <v>66</v>
      </c>
      <c r="U6" s="33"/>
      <c r="V6" s="43">
        <v>44.5</v>
      </c>
      <c r="W6" s="43">
        <v>33</v>
      </c>
      <c r="X6" s="43">
        <v>38</v>
      </c>
      <c r="Y6" s="66">
        <v>11.5</v>
      </c>
      <c r="Z6" s="66">
        <v>11.5</v>
      </c>
      <c r="AA6" s="66">
        <v>13.5</v>
      </c>
      <c r="AB6" s="44">
        <v>8</v>
      </c>
      <c r="AC6" s="45">
        <v>1</v>
      </c>
      <c r="AD6" s="46">
        <f t="shared" si="0"/>
        <v>1.7853750000000001E-3</v>
      </c>
      <c r="AE6" s="44">
        <v>63</v>
      </c>
      <c r="AF6" s="47">
        <f t="shared" si="1"/>
        <v>35286.704473850034</v>
      </c>
      <c r="AG6" s="48">
        <v>2250</v>
      </c>
      <c r="AH6" s="49">
        <f t="shared" si="2"/>
        <v>6.3763392857142859E-2</v>
      </c>
      <c r="AI6" s="50" t="s">
        <v>98</v>
      </c>
      <c r="AJ6" s="51">
        <v>0.26</v>
      </c>
      <c r="AK6" s="49">
        <f t="shared" si="3"/>
        <v>0.80600000000000005</v>
      </c>
      <c r="AL6" s="49">
        <f t="shared" si="4"/>
        <v>3.9697633928571432</v>
      </c>
      <c r="AM6" s="52">
        <v>0.01</v>
      </c>
      <c r="AN6" s="49">
        <f t="shared" si="5"/>
        <v>5.9000000000000004E-2</v>
      </c>
      <c r="AO6" s="52">
        <v>0</v>
      </c>
      <c r="AP6" s="49">
        <f t="shared" si="6"/>
        <v>0</v>
      </c>
      <c r="AQ6" s="52">
        <v>0</v>
      </c>
      <c r="AR6" s="52">
        <v>0</v>
      </c>
      <c r="AS6" s="49">
        <f t="shared" si="7"/>
        <v>0</v>
      </c>
      <c r="AT6" s="49">
        <f t="shared" si="8"/>
        <v>5.9000000000000004E-2</v>
      </c>
      <c r="AU6" s="49">
        <f t="shared" si="9"/>
        <v>4.0287633928571429</v>
      </c>
      <c r="AV6" s="53">
        <f t="shared" si="10"/>
        <v>0.31715874697336566</v>
      </c>
      <c r="AW6" s="54">
        <v>5.9</v>
      </c>
      <c r="AX6" s="55">
        <v>13.5</v>
      </c>
      <c r="AY6" s="53">
        <f t="shared" si="11"/>
        <v>0.56296296296296289</v>
      </c>
      <c r="AZ6" s="6"/>
      <c r="BA6" s="33">
        <v>500</v>
      </c>
      <c r="BB6" s="49">
        <f t="shared" si="12"/>
        <v>2014.3816964285716</v>
      </c>
      <c r="BC6" s="49">
        <f t="shared" si="13"/>
        <v>2950</v>
      </c>
      <c r="BD6" s="49">
        <f t="shared" si="14"/>
        <v>6750</v>
      </c>
      <c r="BE6" s="56"/>
      <c r="BF6" s="33"/>
      <c r="BG6" s="33"/>
      <c r="BH6" s="2" t="s">
        <v>68</v>
      </c>
      <c r="BI6" s="2" t="s">
        <v>69</v>
      </c>
      <c r="BJ6" s="2" t="s">
        <v>101</v>
      </c>
    </row>
    <row r="7" spans="1:62" ht="20.100000000000001" customHeight="1">
      <c r="A7" s="32">
        <v>95</v>
      </c>
      <c r="B7" s="80"/>
      <c r="C7" s="33"/>
      <c r="D7" s="33" t="s">
        <v>118</v>
      </c>
      <c r="E7" s="33"/>
      <c r="F7" s="33" t="s">
        <v>64</v>
      </c>
      <c r="G7" s="35" t="s">
        <v>119</v>
      </c>
      <c r="H7" s="33" t="s">
        <v>133</v>
      </c>
      <c r="I7" s="36" t="s">
        <v>134</v>
      </c>
      <c r="J7" s="37"/>
      <c r="K7" s="38" t="s">
        <v>97</v>
      </c>
      <c r="L7" s="39" t="s">
        <v>87</v>
      </c>
      <c r="M7" s="37" t="s">
        <v>124</v>
      </c>
      <c r="N7" s="33"/>
      <c r="O7" s="40"/>
      <c r="P7" s="76" t="s">
        <v>233</v>
      </c>
      <c r="Q7" s="41"/>
      <c r="R7" s="33" t="s">
        <v>65</v>
      </c>
      <c r="S7" s="42">
        <v>3.26</v>
      </c>
      <c r="T7" s="33" t="s">
        <v>66</v>
      </c>
      <c r="U7" s="33"/>
      <c r="V7" s="43">
        <v>44.5</v>
      </c>
      <c r="W7" s="43">
        <v>33</v>
      </c>
      <c r="X7" s="43">
        <v>38</v>
      </c>
      <c r="Y7" s="64">
        <v>26.5</v>
      </c>
      <c r="Z7" s="64">
        <v>4</v>
      </c>
      <c r="AA7" s="64">
        <v>15.5</v>
      </c>
      <c r="AB7" s="44">
        <v>8</v>
      </c>
      <c r="AC7" s="45">
        <v>1</v>
      </c>
      <c r="AD7" s="46">
        <f t="shared" si="0"/>
        <v>1.6429999999999999E-3</v>
      </c>
      <c r="AE7" s="44">
        <v>63</v>
      </c>
      <c r="AF7" s="47">
        <f t="shared" si="1"/>
        <v>38344.491783323188</v>
      </c>
      <c r="AG7" s="48">
        <v>2250</v>
      </c>
      <c r="AH7" s="49">
        <f t="shared" si="2"/>
        <v>5.8678571428571427E-2</v>
      </c>
      <c r="AI7" s="50" t="s">
        <v>98</v>
      </c>
      <c r="AJ7" s="51">
        <v>0.26</v>
      </c>
      <c r="AK7" s="49">
        <f t="shared" si="3"/>
        <v>0.84760000000000002</v>
      </c>
      <c r="AL7" s="49">
        <f t="shared" si="4"/>
        <v>4.1662785714285713</v>
      </c>
      <c r="AM7" s="52">
        <v>0.01</v>
      </c>
      <c r="AN7" s="49">
        <f t="shared" si="5"/>
        <v>6.7500000000000004E-2</v>
      </c>
      <c r="AO7" s="52">
        <v>0</v>
      </c>
      <c r="AP7" s="49">
        <f t="shared" si="6"/>
        <v>0</v>
      </c>
      <c r="AQ7" s="52">
        <v>0</v>
      </c>
      <c r="AR7" s="52">
        <v>0</v>
      </c>
      <c r="AS7" s="49">
        <f t="shared" si="7"/>
        <v>0</v>
      </c>
      <c r="AT7" s="49">
        <f t="shared" si="8"/>
        <v>6.7500000000000004E-2</v>
      </c>
      <c r="AU7" s="49">
        <f t="shared" si="9"/>
        <v>4.2337785714285712</v>
      </c>
      <c r="AV7" s="53">
        <f t="shared" si="10"/>
        <v>0.37277354497354503</v>
      </c>
      <c r="AW7" s="54">
        <v>6.75</v>
      </c>
      <c r="AX7" s="55">
        <v>15.5</v>
      </c>
      <c r="AY7" s="53">
        <f t="shared" si="11"/>
        <v>0.56451612903225812</v>
      </c>
      <c r="AZ7" s="6"/>
      <c r="BA7" s="33">
        <v>500</v>
      </c>
      <c r="BB7" s="49">
        <f t="shared" si="12"/>
        <v>2116.8892857142855</v>
      </c>
      <c r="BC7" s="49">
        <f t="shared" si="13"/>
        <v>3375</v>
      </c>
      <c r="BD7" s="49">
        <f t="shared" si="14"/>
        <v>7750</v>
      </c>
      <c r="BE7" s="56"/>
      <c r="BF7" s="33"/>
      <c r="BG7" s="33"/>
      <c r="BH7" s="2" t="s">
        <v>68</v>
      </c>
      <c r="BI7" s="2" t="s">
        <v>69</v>
      </c>
      <c r="BJ7" s="2" t="s">
        <v>101</v>
      </c>
    </row>
    <row r="8" spans="1:62" ht="20.100000000000001" customHeight="1">
      <c r="A8" s="32">
        <v>96</v>
      </c>
      <c r="B8" s="80"/>
      <c r="C8" s="33"/>
      <c r="D8" s="33" t="s">
        <v>118</v>
      </c>
      <c r="E8" s="33"/>
      <c r="F8" s="33" t="s">
        <v>64</v>
      </c>
      <c r="G8" s="35" t="s">
        <v>119</v>
      </c>
      <c r="H8" s="33" t="s">
        <v>135</v>
      </c>
      <c r="I8" s="36" t="s">
        <v>136</v>
      </c>
      <c r="J8" s="37"/>
      <c r="K8" s="38" t="s">
        <v>97</v>
      </c>
      <c r="L8" s="39" t="s">
        <v>104</v>
      </c>
      <c r="M8" s="37" t="s">
        <v>124</v>
      </c>
      <c r="N8" s="33"/>
      <c r="O8" s="40"/>
      <c r="P8" s="76" t="s">
        <v>234</v>
      </c>
      <c r="Q8" s="41"/>
      <c r="R8" s="33" t="s">
        <v>65</v>
      </c>
      <c r="S8" s="42">
        <v>3.45</v>
      </c>
      <c r="T8" s="33" t="s">
        <v>66</v>
      </c>
      <c r="U8" s="33"/>
      <c r="V8" s="43">
        <v>44.5</v>
      </c>
      <c r="W8" s="43">
        <v>33</v>
      </c>
      <c r="X8" s="43">
        <v>38</v>
      </c>
      <c r="Y8" s="67">
        <v>16</v>
      </c>
      <c r="Z8" s="67">
        <v>9</v>
      </c>
      <c r="AA8" s="67">
        <v>11.5</v>
      </c>
      <c r="AB8" s="44">
        <v>8</v>
      </c>
      <c r="AC8" s="45">
        <v>1</v>
      </c>
      <c r="AD8" s="46">
        <f t="shared" si="0"/>
        <v>1.6559999999999999E-3</v>
      </c>
      <c r="AE8" s="44">
        <v>63</v>
      </c>
      <c r="AF8" s="47">
        <f t="shared" si="1"/>
        <v>38043.478260869568</v>
      </c>
      <c r="AG8" s="48">
        <v>2250</v>
      </c>
      <c r="AH8" s="49">
        <f t="shared" si="2"/>
        <v>5.9142857142857136E-2</v>
      </c>
      <c r="AI8" s="50" t="s">
        <v>98</v>
      </c>
      <c r="AJ8" s="51">
        <v>0.26</v>
      </c>
      <c r="AK8" s="49">
        <f t="shared" si="3"/>
        <v>0.89700000000000013</v>
      </c>
      <c r="AL8" s="49">
        <f t="shared" si="4"/>
        <v>4.4061428571428571</v>
      </c>
      <c r="AM8" s="52">
        <v>0.01</v>
      </c>
      <c r="AN8" s="49">
        <f t="shared" si="5"/>
        <v>6.7500000000000004E-2</v>
      </c>
      <c r="AO8" s="52">
        <v>0</v>
      </c>
      <c r="AP8" s="49">
        <f t="shared" si="6"/>
        <v>0</v>
      </c>
      <c r="AQ8" s="52">
        <v>0</v>
      </c>
      <c r="AR8" s="52">
        <v>0</v>
      </c>
      <c r="AS8" s="49">
        <f t="shared" si="7"/>
        <v>0</v>
      </c>
      <c r="AT8" s="49">
        <f t="shared" si="8"/>
        <v>6.7500000000000004E-2</v>
      </c>
      <c r="AU8" s="49">
        <f t="shared" si="9"/>
        <v>4.473642857142857</v>
      </c>
      <c r="AV8" s="53">
        <f t="shared" si="10"/>
        <v>0.33723809523809528</v>
      </c>
      <c r="AW8" s="54">
        <v>6.75</v>
      </c>
      <c r="AX8" s="55">
        <v>14</v>
      </c>
      <c r="AY8" s="53">
        <f t="shared" si="11"/>
        <v>0.5178571428571429</v>
      </c>
      <c r="AZ8" s="6"/>
      <c r="BA8" s="33">
        <v>500</v>
      </c>
      <c r="BB8" s="49">
        <f t="shared" si="12"/>
        <v>2236.8214285714284</v>
      </c>
      <c r="BC8" s="49">
        <f t="shared" si="13"/>
        <v>3375</v>
      </c>
      <c r="BD8" s="49">
        <f t="shared" si="14"/>
        <v>7000</v>
      </c>
      <c r="BE8" s="56"/>
      <c r="BF8" s="33"/>
      <c r="BG8" s="33"/>
      <c r="BH8" s="2" t="s">
        <v>68</v>
      </c>
      <c r="BI8" s="2" t="s">
        <v>69</v>
      </c>
      <c r="BJ8" s="2" t="s">
        <v>101</v>
      </c>
    </row>
    <row r="9" spans="1:62" ht="20.100000000000001" customHeight="1">
      <c r="A9" s="32">
        <v>97</v>
      </c>
      <c r="B9" s="80"/>
      <c r="C9" s="33"/>
      <c r="D9" s="33" t="s">
        <v>118</v>
      </c>
      <c r="E9" s="33"/>
      <c r="F9" s="33" t="s">
        <v>64</v>
      </c>
      <c r="G9" s="35" t="s">
        <v>119</v>
      </c>
      <c r="H9" s="33" t="s">
        <v>137</v>
      </c>
      <c r="I9" s="36" t="s">
        <v>138</v>
      </c>
      <c r="J9" s="37"/>
      <c r="K9" s="38" t="s">
        <v>97</v>
      </c>
      <c r="L9" s="39" t="s">
        <v>139</v>
      </c>
      <c r="M9" s="37" t="s">
        <v>124</v>
      </c>
      <c r="N9" s="33"/>
      <c r="O9" s="40"/>
      <c r="P9" s="76" t="s">
        <v>235</v>
      </c>
      <c r="Q9" s="41"/>
      <c r="R9" s="33" t="s">
        <v>65</v>
      </c>
      <c r="S9" s="42">
        <v>5</v>
      </c>
      <c r="T9" s="33" t="s">
        <v>66</v>
      </c>
      <c r="U9" s="33"/>
      <c r="V9" s="43">
        <v>44.5</v>
      </c>
      <c r="W9" s="43">
        <v>33</v>
      </c>
      <c r="X9" s="43">
        <v>38</v>
      </c>
      <c r="Y9" s="67">
        <v>17</v>
      </c>
      <c r="Z9" s="67">
        <v>17</v>
      </c>
      <c r="AA9" s="67">
        <v>16.5</v>
      </c>
      <c r="AB9" s="44">
        <v>8</v>
      </c>
      <c r="AC9" s="45">
        <v>1</v>
      </c>
      <c r="AD9" s="46">
        <f t="shared" si="0"/>
        <v>4.7685000000000002E-3</v>
      </c>
      <c r="AE9" s="44">
        <v>63</v>
      </c>
      <c r="AF9" s="47">
        <f t="shared" si="1"/>
        <v>13211.701793016671</v>
      </c>
      <c r="AG9" s="48">
        <v>2250</v>
      </c>
      <c r="AH9" s="49">
        <f t="shared" si="2"/>
        <v>0.17030357142857144</v>
      </c>
      <c r="AI9" s="50" t="s">
        <v>98</v>
      </c>
      <c r="AJ9" s="51">
        <v>0.26</v>
      </c>
      <c r="AK9" s="49">
        <f t="shared" si="3"/>
        <v>1.3</v>
      </c>
      <c r="AL9" s="49">
        <f t="shared" si="4"/>
        <v>6.4703035714285715</v>
      </c>
      <c r="AM9" s="52">
        <v>0.01</v>
      </c>
      <c r="AN9" s="49">
        <f t="shared" si="5"/>
        <v>8.9499999999999996E-2</v>
      </c>
      <c r="AO9" s="52">
        <v>0</v>
      </c>
      <c r="AP9" s="49">
        <f t="shared" si="6"/>
        <v>0</v>
      </c>
      <c r="AQ9" s="52">
        <v>0</v>
      </c>
      <c r="AR9" s="52">
        <v>0</v>
      </c>
      <c r="AS9" s="49">
        <f t="shared" si="7"/>
        <v>0</v>
      </c>
      <c r="AT9" s="49">
        <f t="shared" si="8"/>
        <v>8.9499999999999996E-2</v>
      </c>
      <c r="AU9" s="49">
        <f t="shared" si="9"/>
        <v>6.5598035714285716</v>
      </c>
      <c r="AV9" s="53">
        <f t="shared" si="10"/>
        <v>0.26706105347166792</v>
      </c>
      <c r="AW9" s="54">
        <v>8.9499999999999993</v>
      </c>
      <c r="AX9" s="55">
        <v>22.99</v>
      </c>
      <c r="AY9" s="53">
        <f t="shared" si="11"/>
        <v>0.61070030448020884</v>
      </c>
      <c r="AZ9" s="6"/>
      <c r="BA9" s="33">
        <v>500</v>
      </c>
      <c r="BB9" s="49">
        <f t="shared" si="12"/>
        <v>3279.9017857142858</v>
      </c>
      <c r="BC9" s="49">
        <f t="shared" si="13"/>
        <v>4475</v>
      </c>
      <c r="BD9" s="49">
        <f t="shared" si="14"/>
        <v>11495</v>
      </c>
      <c r="BE9" s="56"/>
      <c r="BF9" s="33"/>
      <c r="BG9" s="33"/>
      <c r="BH9" s="2" t="s">
        <v>68</v>
      </c>
      <c r="BI9" s="2" t="s">
        <v>69</v>
      </c>
      <c r="BJ9" s="2" t="s">
        <v>101</v>
      </c>
    </row>
    <row r="10" spans="1:62" ht="20.100000000000001" customHeight="1">
      <c r="A10" s="32">
        <v>98</v>
      </c>
      <c r="B10" s="80"/>
      <c r="C10" s="33"/>
      <c r="D10" s="33" t="s">
        <v>118</v>
      </c>
      <c r="E10" s="33"/>
      <c r="F10" s="33" t="s">
        <v>64</v>
      </c>
      <c r="G10" s="35" t="s">
        <v>119</v>
      </c>
      <c r="H10" s="33" t="s">
        <v>140</v>
      </c>
      <c r="I10" s="36" t="s">
        <v>141</v>
      </c>
      <c r="J10" s="37"/>
      <c r="K10" s="38" t="s">
        <v>97</v>
      </c>
      <c r="L10" s="39" t="s">
        <v>95</v>
      </c>
      <c r="M10" s="37" t="s">
        <v>124</v>
      </c>
      <c r="N10" s="33"/>
      <c r="O10" s="40"/>
      <c r="P10" s="76" t="s">
        <v>236</v>
      </c>
      <c r="Q10" s="41"/>
      <c r="R10" s="33" t="s">
        <v>65</v>
      </c>
      <c r="S10" s="62">
        <v>9.1199999999999992</v>
      </c>
      <c r="T10" s="33" t="s">
        <v>66</v>
      </c>
      <c r="U10" s="33"/>
      <c r="V10" s="43">
        <v>44.5</v>
      </c>
      <c r="W10" s="43">
        <v>33</v>
      </c>
      <c r="X10" s="43">
        <v>38</v>
      </c>
      <c r="Y10" s="67">
        <v>21.5</v>
      </c>
      <c r="Z10" s="67">
        <v>21.5</v>
      </c>
      <c r="AA10" s="67">
        <v>27</v>
      </c>
      <c r="AB10" s="44">
        <v>8</v>
      </c>
      <c r="AC10" s="45">
        <v>1</v>
      </c>
      <c r="AD10" s="46">
        <f t="shared" si="0"/>
        <v>1.2480750000000001E-2</v>
      </c>
      <c r="AE10" s="44">
        <v>63</v>
      </c>
      <c r="AF10" s="47">
        <f t="shared" si="1"/>
        <v>5047.7735712998019</v>
      </c>
      <c r="AG10" s="48">
        <v>2250</v>
      </c>
      <c r="AH10" s="49">
        <f t="shared" si="2"/>
        <v>0.44574107142857139</v>
      </c>
      <c r="AI10" s="50" t="s">
        <v>98</v>
      </c>
      <c r="AJ10" s="51">
        <v>0.26</v>
      </c>
      <c r="AK10" s="49">
        <f t="shared" si="3"/>
        <v>2.3712</v>
      </c>
      <c r="AL10" s="49">
        <f t="shared" si="4"/>
        <v>11.936941071428571</v>
      </c>
      <c r="AM10" s="52">
        <v>0.01</v>
      </c>
      <c r="AN10" s="49">
        <f t="shared" si="5"/>
        <v>0.16</v>
      </c>
      <c r="AO10" s="52">
        <v>0</v>
      </c>
      <c r="AP10" s="49">
        <f t="shared" si="6"/>
        <v>0</v>
      </c>
      <c r="AQ10" s="52">
        <v>0</v>
      </c>
      <c r="AR10" s="52">
        <v>0</v>
      </c>
      <c r="AS10" s="49">
        <f t="shared" si="7"/>
        <v>0</v>
      </c>
      <c r="AT10" s="49">
        <f t="shared" si="8"/>
        <v>0.16</v>
      </c>
      <c r="AU10" s="49">
        <f t="shared" si="9"/>
        <v>12.096941071428571</v>
      </c>
      <c r="AV10" s="53">
        <f t="shared" si="10"/>
        <v>0.24394118303571433</v>
      </c>
      <c r="AW10" s="61">
        <v>16</v>
      </c>
      <c r="AX10" s="55">
        <v>41.99</v>
      </c>
      <c r="AY10" s="53">
        <f t="shared" si="11"/>
        <v>0.61895689449869018</v>
      </c>
      <c r="AZ10" s="6"/>
      <c r="BA10" s="33">
        <v>500</v>
      </c>
      <c r="BB10" s="49">
        <f t="shared" si="12"/>
        <v>6048.4705357142857</v>
      </c>
      <c r="BC10" s="49">
        <f t="shared" si="13"/>
        <v>8000</v>
      </c>
      <c r="BD10" s="49">
        <f t="shared" si="14"/>
        <v>20995</v>
      </c>
      <c r="BE10" s="56"/>
      <c r="BF10" s="33"/>
      <c r="BG10" s="33"/>
      <c r="BH10" s="2" t="s">
        <v>68</v>
      </c>
      <c r="BI10" s="2" t="s">
        <v>69</v>
      </c>
      <c r="BJ10" s="2" t="s">
        <v>101</v>
      </c>
    </row>
    <row r="11" spans="1:62" ht="20.100000000000001" customHeight="1">
      <c r="A11" s="32">
        <v>99</v>
      </c>
      <c r="B11" s="81"/>
      <c r="C11" s="33"/>
      <c r="D11" s="33" t="s">
        <v>118</v>
      </c>
      <c r="E11" s="33"/>
      <c r="F11" s="33" t="s">
        <v>64</v>
      </c>
      <c r="G11" s="35" t="s">
        <v>119</v>
      </c>
      <c r="H11" s="33" t="s">
        <v>142</v>
      </c>
      <c r="I11" s="36" t="s">
        <v>143</v>
      </c>
      <c r="J11" s="37"/>
      <c r="K11" s="38" t="s">
        <v>97</v>
      </c>
      <c r="L11" s="39" t="s">
        <v>144</v>
      </c>
      <c r="M11" s="37" t="s">
        <v>124</v>
      </c>
      <c r="N11" s="33"/>
      <c r="O11" s="40"/>
      <c r="P11" s="76" t="s">
        <v>237</v>
      </c>
      <c r="Q11" s="41"/>
      <c r="R11" s="33" t="s">
        <v>65</v>
      </c>
      <c r="S11" s="42">
        <v>4.1900000000000004</v>
      </c>
      <c r="T11" s="33" t="s">
        <v>66</v>
      </c>
      <c r="U11" s="33"/>
      <c r="V11" s="43">
        <v>44.5</v>
      </c>
      <c r="W11" s="43">
        <v>33</v>
      </c>
      <c r="X11" s="43">
        <v>38</v>
      </c>
      <c r="Y11" s="67">
        <v>12.5</v>
      </c>
      <c r="Z11" s="67">
        <v>12.5</v>
      </c>
      <c r="AA11" s="67">
        <v>38.5</v>
      </c>
      <c r="AB11" s="44">
        <v>8</v>
      </c>
      <c r="AC11" s="45">
        <v>1</v>
      </c>
      <c r="AD11" s="46">
        <f t="shared" si="0"/>
        <v>6.0156250000000001E-3</v>
      </c>
      <c r="AE11" s="44">
        <v>63</v>
      </c>
      <c r="AF11" s="47">
        <f t="shared" si="1"/>
        <v>10472.727272727272</v>
      </c>
      <c r="AG11" s="48">
        <v>2250</v>
      </c>
      <c r="AH11" s="49">
        <f t="shared" si="2"/>
        <v>0.21484375</v>
      </c>
      <c r="AI11" s="50" t="s">
        <v>98</v>
      </c>
      <c r="AJ11" s="51">
        <v>0.26</v>
      </c>
      <c r="AK11" s="49">
        <f t="shared" si="3"/>
        <v>1.0894000000000001</v>
      </c>
      <c r="AL11" s="49">
        <f t="shared" si="4"/>
        <v>5.4942437500000008</v>
      </c>
      <c r="AM11" s="52">
        <v>0.01</v>
      </c>
      <c r="AN11" s="49">
        <f t="shared" si="5"/>
        <v>7.9500000000000001E-2</v>
      </c>
      <c r="AO11" s="52">
        <v>0</v>
      </c>
      <c r="AP11" s="49">
        <f t="shared" si="6"/>
        <v>0</v>
      </c>
      <c r="AQ11" s="52">
        <v>0</v>
      </c>
      <c r="AR11" s="52">
        <v>0</v>
      </c>
      <c r="AS11" s="49">
        <f t="shared" si="7"/>
        <v>0</v>
      </c>
      <c r="AT11" s="49">
        <f t="shared" si="8"/>
        <v>7.9500000000000001E-2</v>
      </c>
      <c r="AU11" s="49">
        <f t="shared" si="9"/>
        <v>5.5737437500000011</v>
      </c>
      <c r="AV11" s="53">
        <f t="shared" si="10"/>
        <v>0.2989001572327043</v>
      </c>
      <c r="AW11" s="54">
        <v>7.95</v>
      </c>
      <c r="AX11" s="55">
        <v>22.99</v>
      </c>
      <c r="AY11" s="53">
        <f t="shared" si="11"/>
        <v>0.65419747716398435</v>
      </c>
      <c r="AZ11" s="6"/>
      <c r="BA11" s="33">
        <v>500</v>
      </c>
      <c r="BB11" s="49">
        <f t="shared" si="12"/>
        <v>2786.8718750000007</v>
      </c>
      <c r="BC11" s="49">
        <f t="shared" si="13"/>
        <v>3975</v>
      </c>
      <c r="BD11" s="49">
        <f t="shared" si="14"/>
        <v>11495</v>
      </c>
      <c r="BE11" s="56"/>
      <c r="BF11" s="33"/>
      <c r="BG11" s="33"/>
      <c r="BH11" s="2" t="s">
        <v>68</v>
      </c>
      <c r="BI11" s="2" t="s">
        <v>69</v>
      </c>
      <c r="BJ11" s="2" t="s">
        <v>101</v>
      </c>
    </row>
    <row r="12" spans="1:62" ht="20.100000000000001" customHeight="1">
      <c r="A12" s="32">
        <v>100</v>
      </c>
      <c r="B12" s="79"/>
      <c r="C12" s="33"/>
      <c r="D12" s="36" t="s">
        <v>62</v>
      </c>
      <c r="E12" s="33"/>
      <c r="F12" s="33" t="s">
        <v>64</v>
      </c>
      <c r="G12" s="33" t="s">
        <v>145</v>
      </c>
      <c r="H12" s="33" t="s">
        <v>99</v>
      </c>
      <c r="I12" s="36" t="s">
        <v>96</v>
      </c>
      <c r="J12" s="37" t="s">
        <v>76</v>
      </c>
      <c r="K12" s="38" t="s">
        <v>77</v>
      </c>
      <c r="L12" s="39" t="s">
        <v>78</v>
      </c>
      <c r="M12" s="37" t="s">
        <v>146</v>
      </c>
      <c r="N12" s="33"/>
      <c r="O12" s="40"/>
      <c r="P12" s="77" t="s">
        <v>238</v>
      </c>
      <c r="Q12" s="41"/>
      <c r="R12" s="33" t="s">
        <v>65</v>
      </c>
      <c r="S12" s="42">
        <v>2.17</v>
      </c>
      <c r="T12" s="33" t="s">
        <v>66</v>
      </c>
      <c r="U12" s="33"/>
      <c r="V12" s="43">
        <v>43.5</v>
      </c>
      <c r="W12" s="43">
        <v>29</v>
      </c>
      <c r="X12" s="43">
        <v>44.5</v>
      </c>
      <c r="Y12" s="57">
        <v>17.5</v>
      </c>
      <c r="Z12" s="57">
        <v>8.5</v>
      </c>
      <c r="AA12" s="57">
        <v>22.5</v>
      </c>
      <c r="AB12" s="44">
        <v>8</v>
      </c>
      <c r="AC12" s="45">
        <v>2</v>
      </c>
      <c r="AD12" s="46">
        <f t="shared" si="0"/>
        <v>3.346875E-3</v>
      </c>
      <c r="AE12" s="44">
        <v>63</v>
      </c>
      <c r="AF12" s="47">
        <f t="shared" si="1"/>
        <v>37647.058823529413</v>
      </c>
      <c r="AG12" s="48">
        <v>2250</v>
      </c>
      <c r="AH12" s="49">
        <f t="shared" si="2"/>
        <v>5.9765624999999996E-2</v>
      </c>
      <c r="AI12" s="50" t="s">
        <v>67</v>
      </c>
      <c r="AJ12" s="51">
        <v>0.218</v>
      </c>
      <c r="AK12" s="49">
        <f t="shared" si="3"/>
        <v>0.47305999999999998</v>
      </c>
      <c r="AL12" s="49">
        <f t="shared" si="4"/>
        <v>2.7028256249999996</v>
      </c>
      <c r="AM12" s="52">
        <v>0.01</v>
      </c>
      <c r="AN12" s="49">
        <f t="shared" si="5"/>
        <v>4.6500000000000007E-2</v>
      </c>
      <c r="AO12" s="52">
        <v>0.05</v>
      </c>
      <c r="AP12" s="49">
        <f t="shared" si="6"/>
        <v>0.23250000000000004</v>
      </c>
      <c r="AQ12" s="52">
        <v>0</v>
      </c>
      <c r="AR12" s="52">
        <v>0</v>
      </c>
      <c r="AS12" s="49">
        <f t="shared" si="7"/>
        <v>0</v>
      </c>
      <c r="AT12" s="49">
        <f t="shared" si="8"/>
        <v>0.27900000000000003</v>
      </c>
      <c r="AU12" s="49">
        <f t="shared" si="9"/>
        <v>2.9818256249999995</v>
      </c>
      <c r="AV12" s="53">
        <f t="shared" si="10"/>
        <v>0.35874717741935502</v>
      </c>
      <c r="AW12" s="54">
        <v>4.6500000000000004</v>
      </c>
      <c r="AX12" s="55">
        <v>13</v>
      </c>
      <c r="AY12" s="53">
        <f t="shared" si="11"/>
        <v>0.64230769230769225</v>
      </c>
      <c r="AZ12" s="6"/>
      <c r="BA12" s="33">
        <v>1000</v>
      </c>
      <c r="BB12" s="49">
        <f t="shared" si="12"/>
        <v>2981.8256249999995</v>
      </c>
      <c r="BC12" s="49">
        <f t="shared" si="13"/>
        <v>4650</v>
      </c>
      <c r="BD12" s="49">
        <f t="shared" si="14"/>
        <v>13000</v>
      </c>
      <c r="BE12" s="56">
        <v>28.07</v>
      </c>
      <c r="BF12" s="33"/>
      <c r="BG12" s="33"/>
      <c r="BH12" s="2" t="s">
        <v>68</v>
      </c>
      <c r="BI12" s="2" t="s">
        <v>69</v>
      </c>
      <c r="BJ12" s="2" t="s">
        <v>79</v>
      </c>
    </row>
    <row r="13" spans="1:62" ht="20.100000000000001" customHeight="1">
      <c r="A13" s="32">
        <v>101</v>
      </c>
      <c r="B13" s="80"/>
      <c r="C13" s="33"/>
      <c r="D13" s="36" t="s">
        <v>62</v>
      </c>
      <c r="E13" s="33"/>
      <c r="F13" s="33" t="s">
        <v>64</v>
      </c>
      <c r="G13" s="33" t="s">
        <v>145</v>
      </c>
      <c r="H13" s="33" t="s">
        <v>80</v>
      </c>
      <c r="I13" s="33" t="s">
        <v>80</v>
      </c>
      <c r="J13" s="37"/>
      <c r="K13" s="38" t="s">
        <v>77</v>
      </c>
      <c r="L13" s="39" t="s">
        <v>147</v>
      </c>
      <c r="M13" s="37" t="s">
        <v>146</v>
      </c>
      <c r="N13" s="33"/>
      <c r="O13" s="40"/>
      <c r="P13" s="77" t="s">
        <v>239</v>
      </c>
      <c r="Q13" s="41"/>
      <c r="R13" s="33" t="s">
        <v>65</v>
      </c>
      <c r="S13" s="42">
        <v>1.3</v>
      </c>
      <c r="T13" s="33" t="s">
        <v>66</v>
      </c>
      <c r="U13" s="33"/>
      <c r="V13" s="43">
        <v>43.5</v>
      </c>
      <c r="W13" s="43">
        <v>29</v>
      </c>
      <c r="X13" s="43">
        <v>44.5</v>
      </c>
      <c r="Y13" s="58">
        <v>12</v>
      </c>
      <c r="Z13" s="58">
        <v>7.5</v>
      </c>
      <c r="AA13" s="58">
        <v>13</v>
      </c>
      <c r="AB13" s="44">
        <v>8</v>
      </c>
      <c r="AC13" s="45">
        <v>1</v>
      </c>
      <c r="AD13" s="46">
        <f t="shared" si="0"/>
        <v>1.17E-3</v>
      </c>
      <c r="AE13" s="44">
        <v>63</v>
      </c>
      <c r="AF13" s="47">
        <f t="shared" si="1"/>
        <v>53846.153846153844</v>
      </c>
      <c r="AG13" s="48">
        <v>2250</v>
      </c>
      <c r="AH13" s="49">
        <f t="shared" si="2"/>
        <v>4.1785714285714287E-2</v>
      </c>
      <c r="AI13" s="50" t="s">
        <v>81</v>
      </c>
      <c r="AJ13" s="51">
        <v>0.23400000000000001</v>
      </c>
      <c r="AK13" s="49">
        <f t="shared" si="3"/>
        <v>0.30420000000000003</v>
      </c>
      <c r="AL13" s="49">
        <f t="shared" si="4"/>
        <v>1.6459857142857144</v>
      </c>
      <c r="AM13" s="52">
        <v>0.01</v>
      </c>
      <c r="AN13" s="49">
        <f t="shared" si="5"/>
        <v>2.9500000000000002E-2</v>
      </c>
      <c r="AO13" s="52">
        <v>0.05</v>
      </c>
      <c r="AP13" s="49">
        <f t="shared" si="6"/>
        <v>0.14750000000000002</v>
      </c>
      <c r="AQ13" s="52">
        <v>0</v>
      </c>
      <c r="AR13" s="52">
        <v>0</v>
      </c>
      <c r="AS13" s="49">
        <f t="shared" si="7"/>
        <v>0</v>
      </c>
      <c r="AT13" s="49">
        <f t="shared" si="8"/>
        <v>0.17700000000000002</v>
      </c>
      <c r="AU13" s="49">
        <f t="shared" si="9"/>
        <v>1.8229857142857144</v>
      </c>
      <c r="AV13" s="53">
        <f t="shared" si="10"/>
        <v>0.38203874092009682</v>
      </c>
      <c r="AW13" s="54">
        <v>2.95</v>
      </c>
      <c r="AX13" s="55">
        <v>8.5</v>
      </c>
      <c r="AY13" s="53">
        <f t="shared" si="11"/>
        <v>0.65294117647058825</v>
      </c>
      <c r="AZ13" s="6"/>
      <c r="BA13" s="33">
        <v>500</v>
      </c>
      <c r="BB13" s="49">
        <f t="shared" si="12"/>
        <v>911.49285714285725</v>
      </c>
      <c r="BC13" s="49">
        <f t="shared" si="13"/>
        <v>1475</v>
      </c>
      <c r="BD13" s="49">
        <f t="shared" si="14"/>
        <v>4250</v>
      </c>
      <c r="BE13" s="56"/>
      <c r="BF13" s="33"/>
      <c r="BG13" s="33"/>
      <c r="BH13" s="2" t="s">
        <v>68</v>
      </c>
      <c r="BI13" s="2" t="s">
        <v>69</v>
      </c>
      <c r="BJ13" s="2" t="s">
        <v>79</v>
      </c>
    </row>
    <row r="14" spans="1:62" ht="20.100000000000001" customHeight="1">
      <c r="A14" s="32">
        <v>102</v>
      </c>
      <c r="B14" s="80"/>
      <c r="C14" s="33"/>
      <c r="D14" s="36" t="s">
        <v>62</v>
      </c>
      <c r="E14" s="33"/>
      <c r="F14" s="33" t="s">
        <v>64</v>
      </c>
      <c r="G14" s="33" t="s">
        <v>145</v>
      </c>
      <c r="H14" s="33" t="s">
        <v>82</v>
      </c>
      <c r="I14" s="33" t="s">
        <v>82</v>
      </c>
      <c r="J14" s="37"/>
      <c r="K14" s="38" t="s">
        <v>77</v>
      </c>
      <c r="L14" s="39" t="s">
        <v>83</v>
      </c>
      <c r="M14" s="37" t="s">
        <v>146</v>
      </c>
      <c r="N14" s="33"/>
      <c r="O14" s="40"/>
      <c r="P14" s="77" t="s">
        <v>240</v>
      </c>
      <c r="Q14" s="41"/>
      <c r="R14" s="33" t="s">
        <v>65</v>
      </c>
      <c r="S14" s="42">
        <v>1.25</v>
      </c>
      <c r="T14" s="33" t="s">
        <v>66</v>
      </c>
      <c r="U14" s="33"/>
      <c r="V14" s="43">
        <v>43.5</v>
      </c>
      <c r="W14" s="43">
        <v>29</v>
      </c>
      <c r="X14" s="43">
        <v>44.5</v>
      </c>
      <c r="Y14" s="59">
        <v>8.5</v>
      </c>
      <c r="Z14" s="59">
        <v>8.5</v>
      </c>
      <c r="AA14" s="59">
        <v>13</v>
      </c>
      <c r="AB14" s="44">
        <v>8</v>
      </c>
      <c r="AC14" s="45">
        <v>1</v>
      </c>
      <c r="AD14" s="46">
        <f t="shared" si="0"/>
        <v>9.3924999999999998E-4</v>
      </c>
      <c r="AE14" s="44">
        <v>63</v>
      </c>
      <c r="AF14" s="47">
        <f t="shared" si="1"/>
        <v>67074.793718392335</v>
      </c>
      <c r="AG14" s="48">
        <v>2250</v>
      </c>
      <c r="AH14" s="49">
        <f t="shared" si="2"/>
        <v>3.3544642857142856E-2</v>
      </c>
      <c r="AI14" s="50" t="s">
        <v>84</v>
      </c>
      <c r="AJ14" s="51">
        <v>0.23400000000000001</v>
      </c>
      <c r="AK14" s="49">
        <f t="shared" si="3"/>
        <v>0.29250000000000004</v>
      </c>
      <c r="AL14" s="49">
        <f t="shared" si="4"/>
        <v>1.5760446428571429</v>
      </c>
      <c r="AM14" s="52">
        <v>0.01</v>
      </c>
      <c r="AN14" s="49">
        <f t="shared" si="5"/>
        <v>2.9500000000000002E-2</v>
      </c>
      <c r="AO14" s="52">
        <v>0.05</v>
      </c>
      <c r="AP14" s="49">
        <f t="shared" si="6"/>
        <v>0.14750000000000002</v>
      </c>
      <c r="AQ14" s="52">
        <v>0</v>
      </c>
      <c r="AR14" s="52">
        <v>0</v>
      </c>
      <c r="AS14" s="49">
        <f t="shared" si="7"/>
        <v>0</v>
      </c>
      <c r="AT14" s="49">
        <f t="shared" si="8"/>
        <v>0.17700000000000002</v>
      </c>
      <c r="AU14" s="49">
        <f t="shared" si="9"/>
        <v>1.7530446428571429</v>
      </c>
      <c r="AV14" s="53">
        <f t="shared" si="10"/>
        <v>0.40574757869249395</v>
      </c>
      <c r="AW14" s="54">
        <v>2.95</v>
      </c>
      <c r="AX14" s="55">
        <v>8.5</v>
      </c>
      <c r="AY14" s="53">
        <f t="shared" si="11"/>
        <v>0.65294117647058825</v>
      </c>
      <c r="AZ14" s="6"/>
      <c r="BA14" s="33">
        <v>500</v>
      </c>
      <c r="BB14" s="49">
        <f t="shared" si="12"/>
        <v>876.52232142857144</v>
      </c>
      <c r="BC14" s="49">
        <f t="shared" si="13"/>
        <v>1475</v>
      </c>
      <c r="BD14" s="49">
        <f t="shared" si="14"/>
        <v>4250</v>
      </c>
      <c r="BE14" s="56"/>
      <c r="BF14" s="33"/>
      <c r="BG14" s="33"/>
      <c r="BH14" s="2" t="s">
        <v>68</v>
      </c>
      <c r="BI14" s="2" t="s">
        <v>69</v>
      </c>
      <c r="BJ14" s="2" t="s">
        <v>79</v>
      </c>
    </row>
    <row r="15" spans="1:62" ht="20.100000000000001" customHeight="1">
      <c r="A15" s="32">
        <v>103</v>
      </c>
      <c r="B15" s="80"/>
      <c r="C15" s="33"/>
      <c r="D15" s="36" t="s">
        <v>62</v>
      </c>
      <c r="E15" s="33"/>
      <c r="F15" s="33" t="s">
        <v>64</v>
      </c>
      <c r="G15" s="33" t="s">
        <v>145</v>
      </c>
      <c r="H15" s="33" t="s">
        <v>85</v>
      </c>
      <c r="I15" s="33" t="s">
        <v>85</v>
      </c>
      <c r="J15" s="37"/>
      <c r="K15" s="38" t="s">
        <v>77</v>
      </c>
      <c r="L15" s="39" t="s">
        <v>148</v>
      </c>
      <c r="M15" s="37" t="s">
        <v>146</v>
      </c>
      <c r="N15" s="33"/>
      <c r="O15" s="40"/>
      <c r="P15" s="77" t="s">
        <v>241</v>
      </c>
      <c r="Q15" s="41"/>
      <c r="R15" s="33" t="s">
        <v>65</v>
      </c>
      <c r="S15" s="42">
        <v>1.25</v>
      </c>
      <c r="T15" s="33" t="s">
        <v>66</v>
      </c>
      <c r="U15" s="33"/>
      <c r="V15" s="43">
        <v>43.5</v>
      </c>
      <c r="W15" s="43">
        <v>29</v>
      </c>
      <c r="X15" s="43">
        <v>44.5</v>
      </c>
      <c r="Y15" s="59">
        <v>11</v>
      </c>
      <c r="Z15" s="59">
        <v>3.5</v>
      </c>
      <c r="AA15" s="59">
        <v>16</v>
      </c>
      <c r="AB15" s="44">
        <v>8</v>
      </c>
      <c r="AC15" s="45">
        <v>1</v>
      </c>
      <c r="AD15" s="46">
        <f t="shared" si="0"/>
        <v>6.1600000000000001E-4</v>
      </c>
      <c r="AE15" s="44">
        <v>63</v>
      </c>
      <c r="AF15" s="47">
        <f t="shared" si="1"/>
        <v>102272.72727272726</v>
      </c>
      <c r="AG15" s="48">
        <v>2250</v>
      </c>
      <c r="AH15" s="49">
        <f t="shared" si="2"/>
        <v>2.2000000000000002E-2</v>
      </c>
      <c r="AI15" s="50" t="s">
        <v>81</v>
      </c>
      <c r="AJ15" s="51">
        <v>0.23400000000000001</v>
      </c>
      <c r="AK15" s="49">
        <f t="shared" si="3"/>
        <v>0.29250000000000004</v>
      </c>
      <c r="AL15" s="49">
        <f t="shared" si="4"/>
        <v>1.5645</v>
      </c>
      <c r="AM15" s="52">
        <v>0.01</v>
      </c>
      <c r="AN15" s="49">
        <f t="shared" si="5"/>
        <v>2.8500000000000001E-2</v>
      </c>
      <c r="AO15" s="52">
        <v>0.05</v>
      </c>
      <c r="AP15" s="49">
        <f t="shared" si="6"/>
        <v>0.14250000000000002</v>
      </c>
      <c r="AQ15" s="52">
        <v>0</v>
      </c>
      <c r="AR15" s="52">
        <v>0</v>
      </c>
      <c r="AS15" s="49">
        <f t="shared" si="7"/>
        <v>0</v>
      </c>
      <c r="AT15" s="49">
        <f t="shared" si="8"/>
        <v>0.17100000000000001</v>
      </c>
      <c r="AU15" s="49">
        <f t="shared" si="9"/>
        <v>1.7355</v>
      </c>
      <c r="AV15" s="53">
        <f t="shared" si="10"/>
        <v>0.39105263157894737</v>
      </c>
      <c r="AW15" s="54">
        <v>2.85</v>
      </c>
      <c r="AX15" s="55">
        <v>8</v>
      </c>
      <c r="AY15" s="53">
        <f t="shared" si="11"/>
        <v>0.64375000000000004</v>
      </c>
      <c r="AZ15" s="6"/>
      <c r="BA15" s="33">
        <v>500</v>
      </c>
      <c r="BB15" s="49">
        <f t="shared" si="12"/>
        <v>867.75</v>
      </c>
      <c r="BC15" s="49">
        <f t="shared" si="13"/>
        <v>1425</v>
      </c>
      <c r="BD15" s="49">
        <f t="shared" si="14"/>
        <v>4000</v>
      </c>
      <c r="BE15" s="56"/>
      <c r="BF15" s="33"/>
      <c r="BG15" s="33"/>
      <c r="BH15" s="2" t="s">
        <v>68</v>
      </c>
      <c r="BI15" s="2" t="s">
        <v>69</v>
      </c>
      <c r="BJ15" s="2" t="s">
        <v>79</v>
      </c>
    </row>
    <row r="16" spans="1:62" ht="20.100000000000001" customHeight="1">
      <c r="A16" s="32">
        <v>104</v>
      </c>
      <c r="B16" s="80"/>
      <c r="C16" s="33"/>
      <c r="D16" s="36" t="s">
        <v>62</v>
      </c>
      <c r="E16" s="33"/>
      <c r="F16" s="33" t="s">
        <v>64</v>
      </c>
      <c r="G16" s="33" t="s">
        <v>145</v>
      </c>
      <c r="H16" s="33" t="s">
        <v>103</v>
      </c>
      <c r="I16" s="33" t="s">
        <v>103</v>
      </c>
      <c r="J16" s="37"/>
      <c r="K16" s="38" t="s">
        <v>77</v>
      </c>
      <c r="L16" s="39" t="s">
        <v>149</v>
      </c>
      <c r="M16" s="37" t="s">
        <v>146</v>
      </c>
      <c r="N16" s="33"/>
      <c r="O16" s="40"/>
      <c r="P16" s="77" t="s">
        <v>242</v>
      </c>
      <c r="Q16" s="41"/>
      <c r="R16" s="33" t="s">
        <v>65</v>
      </c>
      <c r="S16" s="42">
        <v>2.0699999999999998</v>
      </c>
      <c r="T16" s="33" t="s">
        <v>66</v>
      </c>
      <c r="U16" s="33"/>
      <c r="V16" s="43">
        <v>43.5</v>
      </c>
      <c r="W16" s="43">
        <v>29</v>
      </c>
      <c r="X16" s="43">
        <v>44.5</v>
      </c>
      <c r="Y16" s="59">
        <v>15</v>
      </c>
      <c r="Z16" s="59">
        <v>7.5</v>
      </c>
      <c r="AA16" s="59">
        <v>12</v>
      </c>
      <c r="AB16" s="44">
        <v>8</v>
      </c>
      <c r="AC16" s="45">
        <v>1</v>
      </c>
      <c r="AD16" s="46">
        <f t="shared" si="0"/>
        <v>1.3500000000000001E-3</v>
      </c>
      <c r="AE16" s="44">
        <v>63</v>
      </c>
      <c r="AF16" s="47">
        <f t="shared" si="1"/>
        <v>46666.666666666664</v>
      </c>
      <c r="AG16" s="48">
        <v>2250</v>
      </c>
      <c r="AH16" s="49">
        <f t="shared" si="2"/>
        <v>4.8214285714285716E-2</v>
      </c>
      <c r="AI16" s="50" t="s">
        <v>81</v>
      </c>
      <c r="AJ16" s="51">
        <v>0.23400000000000001</v>
      </c>
      <c r="AK16" s="49">
        <f t="shared" si="3"/>
        <v>0.48437999999999998</v>
      </c>
      <c r="AL16" s="49">
        <f t="shared" si="4"/>
        <v>2.6025942857142854</v>
      </c>
      <c r="AM16" s="52">
        <v>0.01</v>
      </c>
      <c r="AN16" s="49">
        <f t="shared" si="5"/>
        <v>4.6500000000000007E-2</v>
      </c>
      <c r="AO16" s="52">
        <v>0.05</v>
      </c>
      <c r="AP16" s="49">
        <f t="shared" si="6"/>
        <v>0.23250000000000004</v>
      </c>
      <c r="AQ16" s="52">
        <v>0</v>
      </c>
      <c r="AR16" s="52">
        <v>0</v>
      </c>
      <c r="AS16" s="49">
        <f t="shared" si="7"/>
        <v>0</v>
      </c>
      <c r="AT16" s="49">
        <f t="shared" si="8"/>
        <v>0.27900000000000003</v>
      </c>
      <c r="AU16" s="49">
        <f t="shared" si="9"/>
        <v>2.8815942857142853</v>
      </c>
      <c r="AV16" s="53">
        <f t="shared" si="10"/>
        <v>0.38030230414746558</v>
      </c>
      <c r="AW16" s="54">
        <v>4.6500000000000004</v>
      </c>
      <c r="AX16" s="55">
        <v>14</v>
      </c>
      <c r="AY16" s="53">
        <f t="shared" si="11"/>
        <v>0.66785714285714282</v>
      </c>
      <c r="AZ16" s="6"/>
      <c r="BA16" s="33">
        <v>500</v>
      </c>
      <c r="BB16" s="49">
        <f t="shared" si="12"/>
        <v>1440.7971428571427</v>
      </c>
      <c r="BC16" s="49">
        <f t="shared" si="13"/>
        <v>2325</v>
      </c>
      <c r="BD16" s="49">
        <f t="shared" si="14"/>
        <v>7000</v>
      </c>
      <c r="BE16" s="56"/>
      <c r="BF16" s="33"/>
      <c r="BG16" s="33"/>
      <c r="BH16" s="2" t="s">
        <v>68</v>
      </c>
      <c r="BI16" s="2" t="s">
        <v>69</v>
      </c>
      <c r="BJ16" s="2" t="s">
        <v>79</v>
      </c>
    </row>
    <row r="17" spans="1:62" ht="20.100000000000001" customHeight="1">
      <c r="A17" s="32">
        <v>105</v>
      </c>
      <c r="B17" s="80"/>
      <c r="C17" s="33"/>
      <c r="D17" s="36" t="s">
        <v>62</v>
      </c>
      <c r="E17" s="33"/>
      <c r="F17" s="33" t="s">
        <v>64</v>
      </c>
      <c r="G17" s="33" t="s">
        <v>145</v>
      </c>
      <c r="H17" s="33" t="s">
        <v>107</v>
      </c>
      <c r="I17" s="33" t="s">
        <v>107</v>
      </c>
      <c r="J17" s="37"/>
      <c r="K17" s="38" t="s">
        <v>77</v>
      </c>
      <c r="L17" s="39" t="s">
        <v>108</v>
      </c>
      <c r="M17" s="37" t="s">
        <v>146</v>
      </c>
      <c r="N17" s="33"/>
      <c r="O17" s="40"/>
      <c r="P17" s="77" t="s">
        <v>243</v>
      </c>
      <c r="Q17" s="41"/>
      <c r="R17" s="33" t="s">
        <v>65</v>
      </c>
      <c r="S17" s="42">
        <v>3.05</v>
      </c>
      <c r="T17" s="33" t="s">
        <v>66</v>
      </c>
      <c r="U17" s="33"/>
      <c r="V17" s="43">
        <v>43.5</v>
      </c>
      <c r="W17" s="43">
        <v>29</v>
      </c>
      <c r="X17" s="43">
        <v>44.5</v>
      </c>
      <c r="Y17" s="59">
        <v>17.5</v>
      </c>
      <c r="Z17" s="59">
        <v>12</v>
      </c>
      <c r="AA17" s="59">
        <v>23.5</v>
      </c>
      <c r="AB17" s="44">
        <v>8</v>
      </c>
      <c r="AC17" s="45">
        <v>1</v>
      </c>
      <c r="AD17" s="46">
        <f t="shared" si="0"/>
        <v>4.9350000000000002E-3</v>
      </c>
      <c r="AE17" s="44">
        <v>63</v>
      </c>
      <c r="AF17" s="47">
        <f t="shared" si="1"/>
        <v>12765.95744680851</v>
      </c>
      <c r="AG17" s="48">
        <v>2250</v>
      </c>
      <c r="AH17" s="49">
        <f t="shared" si="2"/>
        <v>0.17625000000000002</v>
      </c>
      <c r="AI17" s="50" t="s">
        <v>81</v>
      </c>
      <c r="AJ17" s="51">
        <v>0.23400000000000001</v>
      </c>
      <c r="AK17" s="49">
        <f t="shared" si="3"/>
        <v>0.7137</v>
      </c>
      <c r="AL17" s="49">
        <f t="shared" si="4"/>
        <v>3.9399499999999996</v>
      </c>
      <c r="AM17" s="52">
        <v>0.01</v>
      </c>
      <c r="AN17" s="49">
        <f t="shared" si="5"/>
        <v>6.5000000000000002E-2</v>
      </c>
      <c r="AO17" s="52">
        <v>0.05</v>
      </c>
      <c r="AP17" s="49">
        <f t="shared" si="6"/>
        <v>0.32500000000000001</v>
      </c>
      <c r="AQ17" s="52">
        <v>0</v>
      </c>
      <c r="AR17" s="52">
        <v>0</v>
      </c>
      <c r="AS17" s="49">
        <f t="shared" si="7"/>
        <v>0</v>
      </c>
      <c r="AT17" s="49">
        <f t="shared" si="8"/>
        <v>0.39</v>
      </c>
      <c r="AU17" s="49">
        <f t="shared" si="9"/>
        <v>4.3299499999999993</v>
      </c>
      <c r="AV17" s="53">
        <f t="shared" si="10"/>
        <v>0.33385384615384628</v>
      </c>
      <c r="AW17" s="54">
        <v>6.5</v>
      </c>
      <c r="AX17" s="55">
        <v>19.5</v>
      </c>
      <c r="AY17" s="53">
        <f t="shared" si="11"/>
        <v>0.66666666666666663</v>
      </c>
      <c r="AZ17" s="6"/>
      <c r="BA17" s="33">
        <v>500</v>
      </c>
      <c r="BB17" s="49">
        <f t="shared" si="12"/>
        <v>2164.9749999999995</v>
      </c>
      <c r="BC17" s="49">
        <f t="shared" si="13"/>
        <v>3250</v>
      </c>
      <c r="BD17" s="49">
        <f t="shared" si="14"/>
        <v>9750</v>
      </c>
      <c r="BE17" s="56"/>
      <c r="BF17" s="33"/>
      <c r="BG17" s="33"/>
      <c r="BH17" s="2" t="s">
        <v>68</v>
      </c>
      <c r="BI17" s="2" t="s">
        <v>69</v>
      </c>
      <c r="BJ17" s="2" t="s">
        <v>79</v>
      </c>
    </row>
    <row r="18" spans="1:62" ht="20.100000000000001" customHeight="1">
      <c r="A18" s="32">
        <v>106</v>
      </c>
      <c r="B18" s="80"/>
      <c r="C18" s="33"/>
      <c r="D18" s="36" t="s">
        <v>62</v>
      </c>
      <c r="E18" s="33"/>
      <c r="F18" s="33" t="s">
        <v>64</v>
      </c>
      <c r="G18" s="33" t="s">
        <v>145</v>
      </c>
      <c r="H18" s="33" t="s">
        <v>89</v>
      </c>
      <c r="I18" s="36" t="s">
        <v>112</v>
      </c>
      <c r="J18" s="37"/>
      <c r="K18" s="38" t="s">
        <v>77</v>
      </c>
      <c r="L18" s="39" t="s">
        <v>90</v>
      </c>
      <c r="M18" s="37" t="s">
        <v>146</v>
      </c>
      <c r="N18" s="33"/>
      <c r="O18" s="40"/>
      <c r="P18" s="77" t="s">
        <v>244</v>
      </c>
      <c r="Q18" s="41"/>
      <c r="R18" s="33" t="s">
        <v>65</v>
      </c>
      <c r="S18" s="42">
        <v>3.97</v>
      </c>
      <c r="T18" s="33" t="s">
        <v>66</v>
      </c>
      <c r="U18" s="33"/>
      <c r="V18" s="43">
        <v>43.5</v>
      </c>
      <c r="W18" s="43">
        <v>29</v>
      </c>
      <c r="X18" s="43">
        <v>44.5</v>
      </c>
      <c r="Y18" s="59">
        <v>11</v>
      </c>
      <c r="Z18" s="59">
        <v>11</v>
      </c>
      <c r="AA18" s="59">
        <v>40</v>
      </c>
      <c r="AB18" s="44">
        <v>8</v>
      </c>
      <c r="AC18" s="45">
        <v>1</v>
      </c>
      <c r="AD18" s="46">
        <f t="shared" si="0"/>
        <v>4.8399999999999997E-3</v>
      </c>
      <c r="AE18" s="44">
        <v>63</v>
      </c>
      <c r="AF18" s="47">
        <f t="shared" si="1"/>
        <v>13016.528925619836</v>
      </c>
      <c r="AG18" s="48">
        <v>2250</v>
      </c>
      <c r="AH18" s="49">
        <f t="shared" si="2"/>
        <v>0.17285714285714285</v>
      </c>
      <c r="AI18" s="50" t="s">
        <v>91</v>
      </c>
      <c r="AJ18" s="51">
        <v>0.23400000000000001</v>
      </c>
      <c r="AK18" s="49">
        <f t="shared" si="3"/>
        <v>0.92898000000000014</v>
      </c>
      <c r="AL18" s="49">
        <f t="shared" si="4"/>
        <v>5.0718371428571434</v>
      </c>
      <c r="AM18" s="52">
        <v>0.01</v>
      </c>
      <c r="AN18" s="49">
        <f t="shared" si="5"/>
        <v>7.4999999999999997E-2</v>
      </c>
      <c r="AO18" s="52">
        <v>0.05</v>
      </c>
      <c r="AP18" s="49">
        <f t="shared" si="6"/>
        <v>0.375</v>
      </c>
      <c r="AQ18" s="52">
        <v>0</v>
      </c>
      <c r="AR18" s="52">
        <v>0</v>
      </c>
      <c r="AS18" s="49">
        <f t="shared" si="7"/>
        <v>0</v>
      </c>
      <c r="AT18" s="49">
        <f t="shared" si="8"/>
        <v>0.45</v>
      </c>
      <c r="AU18" s="49">
        <f t="shared" si="9"/>
        <v>5.5218371428571436</v>
      </c>
      <c r="AV18" s="53">
        <f t="shared" si="10"/>
        <v>0.2637550476190475</v>
      </c>
      <c r="AW18" s="54">
        <v>7.5</v>
      </c>
      <c r="AX18" s="55">
        <v>20</v>
      </c>
      <c r="AY18" s="53">
        <f t="shared" si="11"/>
        <v>0.625</v>
      </c>
      <c r="AZ18" s="6"/>
      <c r="BA18" s="33">
        <v>500</v>
      </c>
      <c r="BB18" s="49">
        <f t="shared" si="12"/>
        <v>2760.9185714285718</v>
      </c>
      <c r="BC18" s="49">
        <f t="shared" si="13"/>
        <v>3750</v>
      </c>
      <c r="BD18" s="49">
        <f t="shared" si="14"/>
        <v>10000</v>
      </c>
      <c r="BE18" s="56"/>
      <c r="BF18" s="33"/>
      <c r="BG18" s="60" t="s">
        <v>92</v>
      </c>
      <c r="BH18" s="2" t="s">
        <v>68</v>
      </c>
      <c r="BI18" s="2" t="s">
        <v>69</v>
      </c>
      <c r="BJ18" s="2" t="s">
        <v>79</v>
      </c>
    </row>
    <row r="19" spans="1:62" ht="20.100000000000001" customHeight="1">
      <c r="A19" s="32">
        <v>107</v>
      </c>
      <c r="B19" s="80"/>
      <c r="C19" s="33"/>
      <c r="D19" s="36" t="s">
        <v>62</v>
      </c>
      <c r="E19" s="33"/>
      <c r="F19" s="33" t="s">
        <v>64</v>
      </c>
      <c r="G19" s="33" t="s">
        <v>145</v>
      </c>
      <c r="H19" s="33" t="s">
        <v>110</v>
      </c>
      <c r="I19" s="33" t="s">
        <v>110</v>
      </c>
      <c r="J19" s="37"/>
      <c r="K19" s="38" t="s">
        <v>77</v>
      </c>
      <c r="L19" s="39" t="s">
        <v>150</v>
      </c>
      <c r="M19" s="37" t="s">
        <v>146</v>
      </c>
      <c r="N19" s="33"/>
      <c r="O19" s="40"/>
      <c r="P19" s="77" t="s">
        <v>245</v>
      </c>
      <c r="Q19" s="41"/>
      <c r="R19" s="33" t="s">
        <v>65</v>
      </c>
      <c r="S19" s="42">
        <v>4.3499999999999996</v>
      </c>
      <c r="T19" s="33" t="s">
        <v>66</v>
      </c>
      <c r="U19" s="33"/>
      <c r="V19" s="43">
        <v>43.5</v>
      </c>
      <c r="W19" s="43">
        <v>29</v>
      </c>
      <c r="X19" s="43">
        <v>44.5</v>
      </c>
      <c r="Y19" s="59">
        <v>16.5</v>
      </c>
      <c r="Z19" s="59">
        <v>16.5</v>
      </c>
      <c r="AA19" s="59">
        <v>17.5</v>
      </c>
      <c r="AB19" s="44">
        <v>8</v>
      </c>
      <c r="AC19" s="45">
        <v>1</v>
      </c>
      <c r="AD19" s="46">
        <f t="shared" si="0"/>
        <v>4.7643750000000004E-3</v>
      </c>
      <c r="AE19" s="44">
        <v>63</v>
      </c>
      <c r="AF19" s="47">
        <f t="shared" si="1"/>
        <v>13223.140495867767</v>
      </c>
      <c r="AG19" s="48">
        <v>2250</v>
      </c>
      <c r="AH19" s="49">
        <f t="shared" si="2"/>
        <v>0.17015625000000004</v>
      </c>
      <c r="AI19" s="50" t="s">
        <v>81</v>
      </c>
      <c r="AJ19" s="51">
        <v>0.23400000000000001</v>
      </c>
      <c r="AK19" s="49">
        <f t="shared" si="3"/>
        <v>1.0179</v>
      </c>
      <c r="AL19" s="49">
        <f t="shared" si="4"/>
        <v>5.5380562499999995</v>
      </c>
      <c r="AM19" s="52">
        <v>0.01</v>
      </c>
      <c r="AN19" s="49">
        <f t="shared" si="5"/>
        <v>0.08</v>
      </c>
      <c r="AO19" s="52">
        <v>0.05</v>
      </c>
      <c r="AP19" s="49">
        <f t="shared" si="6"/>
        <v>0.4</v>
      </c>
      <c r="AQ19" s="52">
        <v>0</v>
      </c>
      <c r="AR19" s="52">
        <v>0</v>
      </c>
      <c r="AS19" s="49">
        <f t="shared" si="7"/>
        <v>0</v>
      </c>
      <c r="AT19" s="49">
        <f t="shared" si="8"/>
        <v>0.48000000000000004</v>
      </c>
      <c r="AU19" s="49">
        <f t="shared" si="9"/>
        <v>6.0180562499999999</v>
      </c>
      <c r="AV19" s="53">
        <f t="shared" si="10"/>
        <v>0.24774296875000001</v>
      </c>
      <c r="AW19" s="54">
        <v>8</v>
      </c>
      <c r="AX19" s="55">
        <v>22.99</v>
      </c>
      <c r="AY19" s="53">
        <f t="shared" si="11"/>
        <v>0.65202261852979559</v>
      </c>
      <c r="AZ19" s="6"/>
      <c r="BA19" s="33">
        <v>500</v>
      </c>
      <c r="BB19" s="49">
        <f t="shared" si="12"/>
        <v>3009.0281249999998</v>
      </c>
      <c r="BC19" s="49">
        <f t="shared" si="13"/>
        <v>4000</v>
      </c>
      <c r="BD19" s="49">
        <f t="shared" si="14"/>
        <v>11495</v>
      </c>
      <c r="BE19" s="56"/>
      <c r="BF19" s="33"/>
      <c r="BG19" s="33"/>
      <c r="BH19" s="2" t="s">
        <v>68</v>
      </c>
      <c r="BI19" s="2" t="s">
        <v>69</v>
      </c>
      <c r="BJ19" s="2" t="s">
        <v>79</v>
      </c>
    </row>
    <row r="20" spans="1:62" ht="20.100000000000001" customHeight="1">
      <c r="A20" s="32">
        <v>108</v>
      </c>
      <c r="B20" s="80"/>
      <c r="C20" s="33"/>
      <c r="D20" s="36" t="s">
        <v>62</v>
      </c>
      <c r="E20" s="33"/>
      <c r="F20" s="33" t="s">
        <v>64</v>
      </c>
      <c r="G20" s="33" t="s">
        <v>145</v>
      </c>
      <c r="H20" s="33" t="s">
        <v>93</v>
      </c>
      <c r="I20" s="33" t="s">
        <v>93</v>
      </c>
      <c r="J20" s="37"/>
      <c r="K20" s="38" t="s">
        <v>77</v>
      </c>
      <c r="L20" s="39" t="s">
        <v>151</v>
      </c>
      <c r="M20" s="37" t="s">
        <v>146</v>
      </c>
      <c r="N20" s="33"/>
      <c r="O20" s="40"/>
      <c r="P20" s="77" t="s">
        <v>246</v>
      </c>
      <c r="Q20" s="41"/>
      <c r="R20" s="33" t="s">
        <v>65</v>
      </c>
      <c r="S20" s="42">
        <v>3.72</v>
      </c>
      <c r="T20" s="33" t="s">
        <v>66</v>
      </c>
      <c r="U20" s="33"/>
      <c r="V20" s="43">
        <v>43.5</v>
      </c>
      <c r="W20" s="43">
        <v>29</v>
      </c>
      <c r="X20" s="43">
        <v>44.5</v>
      </c>
      <c r="Y20" s="59">
        <v>15.5</v>
      </c>
      <c r="Z20" s="59">
        <v>15.5</v>
      </c>
      <c r="AA20" s="59">
        <v>16.5</v>
      </c>
      <c r="AB20" s="44">
        <v>8</v>
      </c>
      <c r="AC20" s="45">
        <v>1</v>
      </c>
      <c r="AD20" s="46">
        <f t="shared" si="0"/>
        <v>3.9641249999999998E-3</v>
      </c>
      <c r="AE20" s="44">
        <v>63</v>
      </c>
      <c r="AF20" s="47">
        <f t="shared" si="1"/>
        <v>15892.536183899349</v>
      </c>
      <c r="AG20" s="48">
        <v>2250</v>
      </c>
      <c r="AH20" s="49">
        <f t="shared" si="2"/>
        <v>0.14157589285714284</v>
      </c>
      <c r="AI20" s="50" t="s">
        <v>81</v>
      </c>
      <c r="AJ20" s="51">
        <v>0.23400000000000001</v>
      </c>
      <c r="AK20" s="49">
        <f t="shared" si="3"/>
        <v>0.87048000000000014</v>
      </c>
      <c r="AL20" s="49">
        <f t="shared" si="4"/>
        <v>4.7320558928571437</v>
      </c>
      <c r="AM20" s="52">
        <v>0.01</v>
      </c>
      <c r="AN20" s="49">
        <f t="shared" si="5"/>
        <v>7.0000000000000007E-2</v>
      </c>
      <c r="AO20" s="52">
        <v>0.05</v>
      </c>
      <c r="AP20" s="49">
        <f t="shared" si="6"/>
        <v>0.35000000000000003</v>
      </c>
      <c r="AQ20" s="52">
        <v>0</v>
      </c>
      <c r="AR20" s="52">
        <v>0</v>
      </c>
      <c r="AS20" s="49">
        <f t="shared" si="7"/>
        <v>0</v>
      </c>
      <c r="AT20" s="49">
        <f t="shared" si="8"/>
        <v>0.42000000000000004</v>
      </c>
      <c r="AU20" s="49">
        <f t="shared" si="9"/>
        <v>5.1520558928571436</v>
      </c>
      <c r="AV20" s="53">
        <f t="shared" si="10"/>
        <v>0.26399201530612232</v>
      </c>
      <c r="AW20" s="54">
        <v>7</v>
      </c>
      <c r="AX20" s="55">
        <v>19.5</v>
      </c>
      <c r="AY20" s="53">
        <f t="shared" si="11"/>
        <v>0.64102564102564108</v>
      </c>
      <c r="AZ20" s="6"/>
      <c r="BA20" s="33">
        <v>500</v>
      </c>
      <c r="BB20" s="49">
        <f t="shared" si="12"/>
        <v>2576.0279464285718</v>
      </c>
      <c r="BC20" s="49">
        <f t="shared" si="13"/>
        <v>3500</v>
      </c>
      <c r="BD20" s="49">
        <f t="shared" si="14"/>
        <v>9750</v>
      </c>
      <c r="BE20" s="56"/>
      <c r="BF20" s="33"/>
      <c r="BG20" s="33"/>
      <c r="BH20" s="2" t="s">
        <v>68</v>
      </c>
      <c r="BI20" s="2" t="s">
        <v>69</v>
      </c>
      <c r="BJ20" s="2" t="s">
        <v>79</v>
      </c>
    </row>
    <row r="21" spans="1:62" ht="20.100000000000001" customHeight="1">
      <c r="A21" s="32">
        <v>109</v>
      </c>
      <c r="B21" s="81"/>
      <c r="C21" s="33"/>
      <c r="D21" s="36" t="s">
        <v>62</v>
      </c>
      <c r="E21" s="33"/>
      <c r="F21" s="33" t="s">
        <v>64</v>
      </c>
      <c r="G21" s="33" t="s">
        <v>145</v>
      </c>
      <c r="H21" s="33" t="s">
        <v>94</v>
      </c>
      <c r="I21" s="33" t="s">
        <v>94</v>
      </c>
      <c r="J21" s="37"/>
      <c r="K21" s="38" t="s">
        <v>77</v>
      </c>
      <c r="L21" s="39" t="s">
        <v>95</v>
      </c>
      <c r="M21" s="37" t="s">
        <v>146</v>
      </c>
      <c r="N21" s="33"/>
      <c r="O21" s="40"/>
      <c r="P21" s="77" t="s">
        <v>247</v>
      </c>
      <c r="Q21" s="41"/>
      <c r="R21" s="33" t="s">
        <v>65</v>
      </c>
      <c r="S21" s="42">
        <v>6.25</v>
      </c>
      <c r="T21" s="33" t="s">
        <v>66</v>
      </c>
      <c r="U21" s="33"/>
      <c r="V21" s="43">
        <v>43.5</v>
      </c>
      <c r="W21" s="43">
        <v>29</v>
      </c>
      <c r="X21" s="43">
        <v>44.5</v>
      </c>
      <c r="Y21" s="59">
        <v>21.5</v>
      </c>
      <c r="Z21" s="59">
        <v>21.5</v>
      </c>
      <c r="AA21" s="59">
        <v>27.5</v>
      </c>
      <c r="AB21" s="44">
        <v>8</v>
      </c>
      <c r="AC21" s="45">
        <v>1</v>
      </c>
      <c r="AD21" s="46">
        <f t="shared" si="0"/>
        <v>1.2711874999999999E-2</v>
      </c>
      <c r="AE21" s="44">
        <v>63</v>
      </c>
      <c r="AF21" s="47">
        <f t="shared" si="1"/>
        <v>4955.9958700034422</v>
      </c>
      <c r="AG21" s="48">
        <v>2250</v>
      </c>
      <c r="AH21" s="49">
        <f t="shared" si="2"/>
        <v>0.45399553571428569</v>
      </c>
      <c r="AI21" s="50" t="s">
        <v>81</v>
      </c>
      <c r="AJ21" s="51">
        <v>0.23400000000000001</v>
      </c>
      <c r="AK21" s="49">
        <f t="shared" si="3"/>
        <v>1.4625000000000001</v>
      </c>
      <c r="AL21" s="49">
        <f t="shared" si="4"/>
        <v>8.1664955357142848</v>
      </c>
      <c r="AM21" s="52">
        <v>0.01</v>
      </c>
      <c r="AN21" s="49">
        <f t="shared" si="5"/>
        <v>0.13</v>
      </c>
      <c r="AO21" s="52">
        <v>0.05</v>
      </c>
      <c r="AP21" s="49">
        <f t="shared" si="6"/>
        <v>0.65</v>
      </c>
      <c r="AQ21" s="52">
        <v>0</v>
      </c>
      <c r="AR21" s="52">
        <v>0</v>
      </c>
      <c r="AS21" s="49">
        <f t="shared" si="7"/>
        <v>0</v>
      </c>
      <c r="AT21" s="49">
        <f t="shared" si="8"/>
        <v>0.78</v>
      </c>
      <c r="AU21" s="49">
        <f t="shared" si="9"/>
        <v>8.9464955357142841</v>
      </c>
      <c r="AV21" s="53">
        <f t="shared" si="10"/>
        <v>0.31180803571428584</v>
      </c>
      <c r="AW21" s="54">
        <v>13</v>
      </c>
      <c r="AX21" s="55">
        <v>36.99</v>
      </c>
      <c r="AY21" s="53">
        <f t="shared" si="11"/>
        <v>0.64855366315220331</v>
      </c>
      <c r="AZ21" s="6"/>
      <c r="BA21" s="33">
        <v>500</v>
      </c>
      <c r="BB21" s="49">
        <f t="shared" si="12"/>
        <v>4473.2477678571422</v>
      </c>
      <c r="BC21" s="49">
        <f t="shared" si="13"/>
        <v>6500</v>
      </c>
      <c r="BD21" s="49">
        <f t="shared" si="14"/>
        <v>18495</v>
      </c>
      <c r="BE21" s="56"/>
      <c r="BF21" s="33"/>
      <c r="BG21" s="33"/>
      <c r="BH21" s="2" t="s">
        <v>68</v>
      </c>
      <c r="BI21" s="2" t="s">
        <v>69</v>
      </c>
      <c r="BJ21" s="2" t="s">
        <v>79</v>
      </c>
    </row>
    <row r="22" spans="1:62" ht="20.100000000000001" customHeight="1">
      <c r="A22" s="32">
        <v>110</v>
      </c>
      <c r="B22" s="79"/>
      <c r="C22" s="33"/>
      <c r="D22" s="33" t="s">
        <v>71</v>
      </c>
      <c r="E22" s="34" t="s">
        <v>72</v>
      </c>
      <c r="F22" s="33" t="s">
        <v>64</v>
      </c>
      <c r="G22" s="35" t="s">
        <v>152</v>
      </c>
      <c r="H22" s="33" t="s">
        <v>153</v>
      </c>
      <c r="I22" s="36" t="s">
        <v>96</v>
      </c>
      <c r="J22" s="37" t="s">
        <v>77</v>
      </c>
      <c r="K22" s="38" t="s">
        <v>77</v>
      </c>
      <c r="L22" s="39" t="s">
        <v>70</v>
      </c>
      <c r="M22" s="37" t="s">
        <v>154</v>
      </c>
      <c r="N22" s="33"/>
      <c r="O22" s="40"/>
      <c r="P22" s="76" t="s">
        <v>248</v>
      </c>
      <c r="Q22" s="41"/>
      <c r="R22" s="33" t="s">
        <v>65</v>
      </c>
      <c r="S22" s="42">
        <v>2.38</v>
      </c>
      <c r="T22" s="33" t="s">
        <v>66</v>
      </c>
      <c r="U22" s="33"/>
      <c r="V22" s="43">
        <v>50</v>
      </c>
      <c r="W22" s="43">
        <v>32.5</v>
      </c>
      <c r="X22" s="43">
        <v>48</v>
      </c>
      <c r="Y22" s="68">
        <v>19</v>
      </c>
      <c r="Z22" s="68">
        <v>9</v>
      </c>
      <c r="AA22" s="68">
        <v>22.5</v>
      </c>
      <c r="AB22" s="44">
        <v>8</v>
      </c>
      <c r="AC22" s="45">
        <v>2</v>
      </c>
      <c r="AD22" s="46">
        <f t="shared" si="0"/>
        <v>3.8474999999999998E-3</v>
      </c>
      <c r="AE22" s="44">
        <v>63</v>
      </c>
      <c r="AF22" s="47">
        <f t="shared" si="1"/>
        <v>32748.53801169591</v>
      </c>
      <c r="AG22" s="48">
        <v>2250</v>
      </c>
      <c r="AH22" s="49">
        <f t="shared" si="2"/>
        <v>6.8705357142857137E-2</v>
      </c>
      <c r="AI22" s="50" t="s">
        <v>67</v>
      </c>
      <c r="AJ22" s="51">
        <v>0.218</v>
      </c>
      <c r="AK22" s="49">
        <f t="shared" si="3"/>
        <v>0.51883999999999997</v>
      </c>
      <c r="AL22" s="49">
        <f t="shared" si="4"/>
        <v>2.9675453571428569</v>
      </c>
      <c r="AM22" s="52">
        <v>0.01</v>
      </c>
      <c r="AN22" s="49">
        <f t="shared" si="5"/>
        <v>4.9500000000000002E-2</v>
      </c>
      <c r="AO22" s="52">
        <v>0.05</v>
      </c>
      <c r="AP22" s="49">
        <f t="shared" si="6"/>
        <v>0.24750000000000003</v>
      </c>
      <c r="AQ22" s="52">
        <v>0</v>
      </c>
      <c r="AR22" s="52">
        <v>0</v>
      </c>
      <c r="AS22" s="49">
        <f t="shared" si="7"/>
        <v>0</v>
      </c>
      <c r="AT22" s="49">
        <f t="shared" si="8"/>
        <v>0.29700000000000004</v>
      </c>
      <c r="AU22" s="49">
        <f t="shared" si="9"/>
        <v>3.2645453571428571</v>
      </c>
      <c r="AV22" s="53">
        <f t="shared" si="10"/>
        <v>0.34049588744588749</v>
      </c>
      <c r="AW22" s="54">
        <v>4.95</v>
      </c>
      <c r="AX22" s="55">
        <v>14.5</v>
      </c>
      <c r="AY22" s="53">
        <f t="shared" si="11"/>
        <v>0.65862068965517251</v>
      </c>
      <c r="AZ22" s="6"/>
      <c r="BA22" s="33">
        <v>1000</v>
      </c>
      <c r="BB22" s="49">
        <f t="shared" si="12"/>
        <v>3264.545357142857</v>
      </c>
      <c r="BC22" s="49">
        <f t="shared" si="13"/>
        <v>4950</v>
      </c>
      <c r="BD22" s="49">
        <f t="shared" si="14"/>
        <v>14500</v>
      </c>
      <c r="BE22" s="56">
        <v>39</v>
      </c>
      <c r="BF22" s="33"/>
      <c r="BG22" s="33"/>
      <c r="BH22" s="2" t="s">
        <v>68</v>
      </c>
      <c r="BI22" s="2" t="s">
        <v>69</v>
      </c>
      <c r="BJ22" s="2" t="s">
        <v>114</v>
      </c>
    </row>
    <row r="23" spans="1:62" ht="20.100000000000001" customHeight="1">
      <c r="A23" s="32">
        <v>111</v>
      </c>
      <c r="B23" s="80"/>
      <c r="C23" s="33"/>
      <c r="D23" s="33" t="s">
        <v>71</v>
      </c>
      <c r="E23" s="34" t="s">
        <v>72</v>
      </c>
      <c r="F23" s="33" t="s">
        <v>64</v>
      </c>
      <c r="G23" s="35" t="s">
        <v>152</v>
      </c>
      <c r="H23" s="33" t="s">
        <v>80</v>
      </c>
      <c r="I23" s="33" t="s">
        <v>80</v>
      </c>
      <c r="J23" s="37" t="s">
        <v>77</v>
      </c>
      <c r="K23" s="38" t="s">
        <v>77</v>
      </c>
      <c r="L23" s="39" t="s">
        <v>155</v>
      </c>
      <c r="M23" s="37" t="s">
        <v>154</v>
      </c>
      <c r="N23" s="33"/>
      <c r="O23" s="40"/>
      <c r="P23" s="76" t="s">
        <v>249</v>
      </c>
      <c r="Q23" s="41"/>
      <c r="R23" s="33" t="s">
        <v>65</v>
      </c>
      <c r="S23" s="42">
        <v>1.48</v>
      </c>
      <c r="T23" s="33" t="s">
        <v>66</v>
      </c>
      <c r="U23" s="33"/>
      <c r="V23" s="43">
        <v>50</v>
      </c>
      <c r="W23" s="43">
        <v>32.5</v>
      </c>
      <c r="X23" s="43">
        <v>48</v>
      </c>
      <c r="Y23" s="68">
        <v>12.5</v>
      </c>
      <c r="Z23" s="68">
        <v>8.5</v>
      </c>
      <c r="AA23" s="68">
        <v>12.5</v>
      </c>
      <c r="AB23" s="44">
        <v>8</v>
      </c>
      <c r="AC23" s="45">
        <v>1</v>
      </c>
      <c r="AD23" s="46">
        <f t="shared" si="0"/>
        <v>1.3281250000000001E-3</v>
      </c>
      <c r="AE23" s="44">
        <v>63</v>
      </c>
      <c r="AF23" s="47">
        <f t="shared" si="1"/>
        <v>47435.294117647056</v>
      </c>
      <c r="AG23" s="48">
        <v>2250</v>
      </c>
      <c r="AH23" s="49">
        <f t="shared" si="2"/>
        <v>4.7433035714285719E-2</v>
      </c>
      <c r="AI23" s="50" t="s">
        <v>81</v>
      </c>
      <c r="AJ23" s="51">
        <v>0.23400000000000001</v>
      </c>
      <c r="AK23" s="49">
        <f t="shared" si="3"/>
        <v>0.34632000000000002</v>
      </c>
      <c r="AL23" s="49">
        <f t="shared" si="4"/>
        <v>1.8737530357142858</v>
      </c>
      <c r="AM23" s="52">
        <v>0.01</v>
      </c>
      <c r="AN23" s="49">
        <f t="shared" si="5"/>
        <v>2.9500000000000002E-2</v>
      </c>
      <c r="AO23" s="52">
        <v>0.05</v>
      </c>
      <c r="AP23" s="49">
        <f t="shared" si="6"/>
        <v>0.14750000000000002</v>
      </c>
      <c r="AQ23" s="52">
        <v>0</v>
      </c>
      <c r="AR23" s="52">
        <v>0</v>
      </c>
      <c r="AS23" s="49">
        <f t="shared" si="7"/>
        <v>0</v>
      </c>
      <c r="AT23" s="49">
        <f t="shared" si="8"/>
        <v>0.17700000000000002</v>
      </c>
      <c r="AU23" s="49">
        <f t="shared" si="9"/>
        <v>2.0507530357142856</v>
      </c>
      <c r="AV23" s="53">
        <f t="shared" si="10"/>
        <v>0.30482947941888627</v>
      </c>
      <c r="AW23" s="54">
        <v>2.95</v>
      </c>
      <c r="AX23" s="55">
        <v>8.5</v>
      </c>
      <c r="AY23" s="53">
        <f t="shared" si="11"/>
        <v>0.65294117647058825</v>
      </c>
      <c r="AZ23" s="6"/>
      <c r="BA23" s="33">
        <v>500</v>
      </c>
      <c r="BB23" s="49">
        <f t="shared" si="12"/>
        <v>1025.3765178571427</v>
      </c>
      <c r="BC23" s="49">
        <f t="shared" si="13"/>
        <v>1475</v>
      </c>
      <c r="BD23" s="49">
        <f t="shared" si="14"/>
        <v>4250</v>
      </c>
      <c r="BE23" s="56"/>
      <c r="BF23" s="33"/>
      <c r="BG23" s="33"/>
      <c r="BH23" s="2" t="s">
        <v>68</v>
      </c>
      <c r="BI23" s="2" t="s">
        <v>69</v>
      </c>
      <c r="BJ23" s="2" t="s">
        <v>114</v>
      </c>
    </row>
    <row r="24" spans="1:62" ht="20.100000000000001" customHeight="1">
      <c r="A24" s="32">
        <v>112</v>
      </c>
      <c r="B24" s="80"/>
      <c r="C24" s="33"/>
      <c r="D24" s="33" t="s">
        <v>71</v>
      </c>
      <c r="E24" s="34" t="s">
        <v>72</v>
      </c>
      <c r="F24" s="33" t="s">
        <v>64</v>
      </c>
      <c r="G24" s="35" t="s">
        <v>152</v>
      </c>
      <c r="H24" s="33" t="s">
        <v>82</v>
      </c>
      <c r="I24" s="33" t="s">
        <v>82</v>
      </c>
      <c r="J24" s="37" t="s">
        <v>77</v>
      </c>
      <c r="K24" s="38" t="s">
        <v>77</v>
      </c>
      <c r="L24" s="39" t="s">
        <v>156</v>
      </c>
      <c r="M24" s="37" t="s">
        <v>154</v>
      </c>
      <c r="N24" s="33"/>
      <c r="O24" s="40"/>
      <c r="P24" s="76" t="s">
        <v>250</v>
      </c>
      <c r="Q24" s="41"/>
      <c r="R24" s="33" t="s">
        <v>65</v>
      </c>
      <c r="S24" s="42">
        <v>1.35</v>
      </c>
      <c r="T24" s="33" t="s">
        <v>66</v>
      </c>
      <c r="U24" s="33"/>
      <c r="V24" s="43">
        <v>50</v>
      </c>
      <c r="W24" s="43">
        <v>32.5</v>
      </c>
      <c r="X24" s="43">
        <v>48</v>
      </c>
      <c r="Y24" s="68">
        <v>9</v>
      </c>
      <c r="Z24" s="68">
        <v>9</v>
      </c>
      <c r="AA24" s="68">
        <v>12.5</v>
      </c>
      <c r="AB24" s="44">
        <v>8</v>
      </c>
      <c r="AC24" s="45">
        <v>1</v>
      </c>
      <c r="AD24" s="46">
        <f t="shared" si="0"/>
        <v>1.0124999999999999E-3</v>
      </c>
      <c r="AE24" s="44">
        <v>63</v>
      </c>
      <c r="AF24" s="47">
        <f t="shared" si="1"/>
        <v>62222.222222222226</v>
      </c>
      <c r="AG24" s="48">
        <v>2250</v>
      </c>
      <c r="AH24" s="49">
        <f t="shared" si="2"/>
        <v>3.6160714285714282E-2</v>
      </c>
      <c r="AI24" s="50" t="s">
        <v>84</v>
      </c>
      <c r="AJ24" s="51">
        <v>0.23400000000000001</v>
      </c>
      <c r="AK24" s="49">
        <f t="shared" si="3"/>
        <v>0.31590000000000001</v>
      </c>
      <c r="AL24" s="49">
        <f t="shared" si="4"/>
        <v>1.7020607142857145</v>
      </c>
      <c r="AM24" s="52">
        <v>0.01</v>
      </c>
      <c r="AN24" s="49">
        <f t="shared" si="5"/>
        <v>2.9500000000000002E-2</v>
      </c>
      <c r="AO24" s="52">
        <v>0.05</v>
      </c>
      <c r="AP24" s="49">
        <f t="shared" si="6"/>
        <v>0.14750000000000002</v>
      </c>
      <c r="AQ24" s="52">
        <v>0</v>
      </c>
      <c r="AR24" s="52">
        <v>0</v>
      </c>
      <c r="AS24" s="49">
        <f t="shared" si="7"/>
        <v>0</v>
      </c>
      <c r="AT24" s="49">
        <f t="shared" si="8"/>
        <v>0.17700000000000002</v>
      </c>
      <c r="AU24" s="49">
        <f t="shared" si="9"/>
        <v>1.8790607142857145</v>
      </c>
      <c r="AV24" s="53">
        <f t="shared" si="10"/>
        <v>0.36303026634382562</v>
      </c>
      <c r="AW24" s="54">
        <v>2.95</v>
      </c>
      <c r="AX24" s="55">
        <v>8.5</v>
      </c>
      <c r="AY24" s="53">
        <f t="shared" si="11"/>
        <v>0.65294117647058825</v>
      </c>
      <c r="AZ24" s="6"/>
      <c r="BA24" s="33">
        <v>500</v>
      </c>
      <c r="BB24" s="49">
        <f t="shared" si="12"/>
        <v>939.53035714285727</v>
      </c>
      <c r="BC24" s="49">
        <f t="shared" si="13"/>
        <v>1475</v>
      </c>
      <c r="BD24" s="49">
        <f t="shared" si="14"/>
        <v>4250</v>
      </c>
      <c r="BE24" s="56"/>
      <c r="BF24" s="33"/>
      <c r="BG24" s="33"/>
      <c r="BH24" s="2" t="s">
        <v>68</v>
      </c>
      <c r="BI24" s="2" t="s">
        <v>69</v>
      </c>
      <c r="BJ24" s="2" t="s">
        <v>114</v>
      </c>
    </row>
    <row r="25" spans="1:62" ht="20.100000000000001" customHeight="1">
      <c r="A25" s="32">
        <v>113</v>
      </c>
      <c r="B25" s="80"/>
      <c r="C25" s="33"/>
      <c r="D25" s="33" t="s">
        <v>71</v>
      </c>
      <c r="E25" s="34" t="s">
        <v>72</v>
      </c>
      <c r="F25" s="33" t="s">
        <v>64</v>
      </c>
      <c r="G25" s="35" t="s">
        <v>152</v>
      </c>
      <c r="H25" s="33" t="s">
        <v>85</v>
      </c>
      <c r="I25" s="33" t="s">
        <v>85</v>
      </c>
      <c r="J25" s="37" t="s">
        <v>77</v>
      </c>
      <c r="K25" s="38" t="s">
        <v>77</v>
      </c>
      <c r="L25" s="39" t="s">
        <v>102</v>
      </c>
      <c r="M25" s="37" t="s">
        <v>154</v>
      </c>
      <c r="N25" s="33"/>
      <c r="O25" s="40"/>
      <c r="P25" s="76" t="s">
        <v>251</v>
      </c>
      <c r="Q25" s="41"/>
      <c r="R25" s="33" t="s">
        <v>65</v>
      </c>
      <c r="S25" s="42">
        <v>1.35</v>
      </c>
      <c r="T25" s="33" t="s">
        <v>66</v>
      </c>
      <c r="U25" s="33"/>
      <c r="V25" s="43">
        <v>50</v>
      </c>
      <c r="W25" s="43">
        <v>32.5</v>
      </c>
      <c r="X25" s="43">
        <v>48</v>
      </c>
      <c r="Y25" s="68">
        <v>11.5</v>
      </c>
      <c r="Z25" s="68">
        <v>4</v>
      </c>
      <c r="AA25" s="68">
        <v>15.5</v>
      </c>
      <c r="AB25" s="44">
        <v>8</v>
      </c>
      <c r="AC25" s="45">
        <v>1</v>
      </c>
      <c r="AD25" s="46">
        <f t="shared" si="0"/>
        <v>7.1299999999999998E-4</v>
      </c>
      <c r="AE25" s="44">
        <v>63</v>
      </c>
      <c r="AF25" s="47">
        <f t="shared" si="1"/>
        <v>88359.046283309959</v>
      </c>
      <c r="AG25" s="48">
        <v>2250</v>
      </c>
      <c r="AH25" s="49">
        <f t="shared" si="2"/>
        <v>2.5464285714285714E-2</v>
      </c>
      <c r="AI25" s="50" t="s">
        <v>81</v>
      </c>
      <c r="AJ25" s="51">
        <v>0.23400000000000001</v>
      </c>
      <c r="AK25" s="49">
        <f t="shared" si="3"/>
        <v>0.31590000000000001</v>
      </c>
      <c r="AL25" s="49">
        <f t="shared" si="4"/>
        <v>1.6913642857142859</v>
      </c>
      <c r="AM25" s="52">
        <v>0.01</v>
      </c>
      <c r="AN25" s="49">
        <f t="shared" si="5"/>
        <v>2.8500000000000001E-2</v>
      </c>
      <c r="AO25" s="52">
        <v>0.05</v>
      </c>
      <c r="AP25" s="49">
        <f t="shared" si="6"/>
        <v>0.14250000000000002</v>
      </c>
      <c r="AQ25" s="52">
        <v>0</v>
      </c>
      <c r="AR25" s="52">
        <v>0</v>
      </c>
      <c r="AS25" s="49">
        <f t="shared" si="7"/>
        <v>0</v>
      </c>
      <c r="AT25" s="49">
        <f t="shared" si="8"/>
        <v>0.17100000000000001</v>
      </c>
      <c r="AU25" s="49">
        <f t="shared" si="9"/>
        <v>1.8623642857142859</v>
      </c>
      <c r="AV25" s="53">
        <f t="shared" si="10"/>
        <v>0.34653884711779442</v>
      </c>
      <c r="AW25" s="54">
        <v>2.85</v>
      </c>
      <c r="AX25" s="55">
        <v>8</v>
      </c>
      <c r="AY25" s="53">
        <f t="shared" si="11"/>
        <v>0.64375000000000004</v>
      </c>
      <c r="AZ25" s="6"/>
      <c r="BA25" s="33">
        <v>500</v>
      </c>
      <c r="BB25" s="49">
        <f t="shared" si="12"/>
        <v>931.18214285714294</v>
      </c>
      <c r="BC25" s="49">
        <f t="shared" si="13"/>
        <v>1425</v>
      </c>
      <c r="BD25" s="49">
        <f t="shared" si="14"/>
        <v>4000</v>
      </c>
      <c r="BE25" s="56"/>
      <c r="BF25" s="33"/>
      <c r="BG25" s="33"/>
      <c r="BH25" s="2" t="s">
        <v>68</v>
      </c>
      <c r="BI25" s="2" t="s">
        <v>69</v>
      </c>
      <c r="BJ25" s="2" t="s">
        <v>114</v>
      </c>
    </row>
    <row r="26" spans="1:62" ht="20.100000000000001" customHeight="1">
      <c r="A26" s="32">
        <v>114</v>
      </c>
      <c r="B26" s="80"/>
      <c r="C26" s="33"/>
      <c r="D26" s="33" t="s">
        <v>71</v>
      </c>
      <c r="E26" s="34" t="s">
        <v>72</v>
      </c>
      <c r="F26" s="33" t="s">
        <v>64</v>
      </c>
      <c r="G26" s="35" t="s">
        <v>152</v>
      </c>
      <c r="H26" s="33" t="s">
        <v>88</v>
      </c>
      <c r="I26" s="33" t="s">
        <v>88</v>
      </c>
      <c r="J26" s="37" t="s">
        <v>77</v>
      </c>
      <c r="K26" s="38" t="s">
        <v>77</v>
      </c>
      <c r="L26" s="39" t="s">
        <v>157</v>
      </c>
      <c r="M26" s="37" t="s">
        <v>154</v>
      </c>
      <c r="N26" s="33"/>
      <c r="O26" s="40"/>
      <c r="P26" s="76" t="s">
        <v>252</v>
      </c>
      <c r="Q26" s="41"/>
      <c r="R26" s="33" t="s">
        <v>65</v>
      </c>
      <c r="S26" s="42">
        <v>2.06</v>
      </c>
      <c r="T26" s="33" t="s">
        <v>66</v>
      </c>
      <c r="U26" s="33"/>
      <c r="V26" s="43">
        <v>50</v>
      </c>
      <c r="W26" s="43">
        <v>32.5</v>
      </c>
      <c r="X26" s="43">
        <v>48</v>
      </c>
      <c r="Y26" s="68">
        <v>11.5</v>
      </c>
      <c r="Z26" s="68">
        <v>11.5</v>
      </c>
      <c r="AA26" s="68">
        <v>13.5</v>
      </c>
      <c r="AB26" s="44">
        <v>8</v>
      </c>
      <c r="AC26" s="45">
        <v>1</v>
      </c>
      <c r="AD26" s="46">
        <f t="shared" si="0"/>
        <v>1.7853750000000001E-3</v>
      </c>
      <c r="AE26" s="44">
        <v>63</v>
      </c>
      <c r="AF26" s="47">
        <f t="shared" si="1"/>
        <v>35286.704473850034</v>
      </c>
      <c r="AG26" s="48">
        <v>2250</v>
      </c>
      <c r="AH26" s="49">
        <f t="shared" si="2"/>
        <v>6.3763392857142859E-2</v>
      </c>
      <c r="AI26" s="50" t="s">
        <v>81</v>
      </c>
      <c r="AJ26" s="51">
        <v>0.23400000000000001</v>
      </c>
      <c r="AK26" s="49">
        <f t="shared" si="3"/>
        <v>0.48204000000000002</v>
      </c>
      <c r="AL26" s="49">
        <f t="shared" si="4"/>
        <v>2.6058033928571431</v>
      </c>
      <c r="AM26" s="52">
        <v>0.01</v>
      </c>
      <c r="AN26" s="49">
        <f t="shared" si="5"/>
        <v>4.5499999999999999E-2</v>
      </c>
      <c r="AO26" s="52">
        <v>0.05</v>
      </c>
      <c r="AP26" s="49">
        <f t="shared" si="6"/>
        <v>0.22750000000000001</v>
      </c>
      <c r="AQ26" s="52">
        <v>0</v>
      </c>
      <c r="AR26" s="52">
        <v>0</v>
      </c>
      <c r="AS26" s="49">
        <f t="shared" si="7"/>
        <v>0</v>
      </c>
      <c r="AT26" s="49">
        <f t="shared" si="8"/>
        <v>0.27300000000000002</v>
      </c>
      <c r="AU26" s="49">
        <f t="shared" si="9"/>
        <v>2.8788033928571433</v>
      </c>
      <c r="AV26" s="53">
        <f t="shared" si="10"/>
        <v>0.36729595761381462</v>
      </c>
      <c r="AW26" s="54">
        <v>4.55</v>
      </c>
      <c r="AX26" s="55">
        <v>12.5</v>
      </c>
      <c r="AY26" s="53">
        <f t="shared" si="11"/>
        <v>0.63600000000000001</v>
      </c>
      <c r="AZ26" s="6"/>
      <c r="BA26" s="33">
        <v>500</v>
      </c>
      <c r="BB26" s="49">
        <f t="shared" si="12"/>
        <v>1439.4016964285715</v>
      </c>
      <c r="BC26" s="49">
        <f t="shared" si="13"/>
        <v>2275</v>
      </c>
      <c r="BD26" s="49">
        <f t="shared" si="14"/>
        <v>6250</v>
      </c>
      <c r="BE26" s="56"/>
      <c r="BF26" s="33"/>
      <c r="BG26" s="33"/>
      <c r="BH26" s="2" t="s">
        <v>68</v>
      </c>
      <c r="BI26" s="2" t="s">
        <v>69</v>
      </c>
      <c r="BJ26" s="2" t="s">
        <v>114</v>
      </c>
    </row>
    <row r="27" spans="1:62" ht="20.100000000000001" customHeight="1">
      <c r="A27" s="32">
        <v>115</v>
      </c>
      <c r="B27" s="80"/>
      <c r="C27" s="33"/>
      <c r="D27" s="33" t="s">
        <v>71</v>
      </c>
      <c r="E27" s="34" t="s">
        <v>72</v>
      </c>
      <c r="F27" s="33" t="s">
        <v>64</v>
      </c>
      <c r="G27" s="35" t="s">
        <v>152</v>
      </c>
      <c r="H27" s="33" t="s">
        <v>158</v>
      </c>
      <c r="I27" s="33" t="s">
        <v>158</v>
      </c>
      <c r="J27" s="37" t="s">
        <v>77</v>
      </c>
      <c r="K27" s="38" t="s">
        <v>77</v>
      </c>
      <c r="L27" s="39" t="s">
        <v>104</v>
      </c>
      <c r="M27" s="37" t="s">
        <v>154</v>
      </c>
      <c r="N27" s="33"/>
      <c r="O27" s="40"/>
      <c r="P27" s="76" t="s">
        <v>253</v>
      </c>
      <c r="Q27" s="41"/>
      <c r="R27" s="33" t="s">
        <v>65</v>
      </c>
      <c r="S27" s="42">
        <v>2.16</v>
      </c>
      <c r="T27" s="33" t="s">
        <v>66</v>
      </c>
      <c r="U27" s="33"/>
      <c r="V27" s="43">
        <v>50</v>
      </c>
      <c r="W27" s="43">
        <v>32.5</v>
      </c>
      <c r="X27" s="43">
        <v>48</v>
      </c>
      <c r="Y27" s="68">
        <v>16.5</v>
      </c>
      <c r="Z27" s="68">
        <v>9.5</v>
      </c>
      <c r="AA27" s="68">
        <v>11.5</v>
      </c>
      <c r="AB27" s="44">
        <v>8</v>
      </c>
      <c r="AC27" s="45">
        <v>1</v>
      </c>
      <c r="AD27" s="46">
        <f t="shared" si="0"/>
        <v>1.802625E-3</v>
      </c>
      <c r="AE27" s="44">
        <v>63</v>
      </c>
      <c r="AF27" s="47">
        <f t="shared" si="1"/>
        <v>34949.032660703138</v>
      </c>
      <c r="AG27" s="48">
        <v>2250</v>
      </c>
      <c r="AH27" s="49">
        <f t="shared" si="2"/>
        <v>6.4379464285714297E-2</v>
      </c>
      <c r="AI27" s="50" t="s">
        <v>81</v>
      </c>
      <c r="AJ27" s="51">
        <v>0.23400000000000001</v>
      </c>
      <c r="AK27" s="49">
        <f t="shared" si="3"/>
        <v>0.50544000000000011</v>
      </c>
      <c r="AL27" s="49">
        <f t="shared" si="4"/>
        <v>2.7298194642857148</v>
      </c>
      <c r="AM27" s="52">
        <v>0.01</v>
      </c>
      <c r="AN27" s="49">
        <f t="shared" si="5"/>
        <v>4.6500000000000007E-2</v>
      </c>
      <c r="AO27" s="52">
        <v>0.05</v>
      </c>
      <c r="AP27" s="49">
        <f t="shared" si="6"/>
        <v>0.23250000000000004</v>
      </c>
      <c r="AQ27" s="52">
        <v>0</v>
      </c>
      <c r="AR27" s="52">
        <v>0</v>
      </c>
      <c r="AS27" s="49">
        <f t="shared" si="7"/>
        <v>0</v>
      </c>
      <c r="AT27" s="49">
        <f t="shared" si="8"/>
        <v>0.27900000000000003</v>
      </c>
      <c r="AU27" s="49">
        <f t="shared" si="9"/>
        <v>3.0088194642857147</v>
      </c>
      <c r="AV27" s="53">
        <f t="shared" si="10"/>
        <v>0.35294205069124418</v>
      </c>
      <c r="AW27" s="54">
        <v>4.6500000000000004</v>
      </c>
      <c r="AX27" s="55">
        <v>14.99</v>
      </c>
      <c r="AY27" s="53">
        <f t="shared" si="11"/>
        <v>0.68979319546364237</v>
      </c>
      <c r="AZ27" s="6"/>
      <c r="BA27" s="33">
        <v>500</v>
      </c>
      <c r="BB27" s="49">
        <f t="shared" si="12"/>
        <v>1504.4097321428574</v>
      </c>
      <c r="BC27" s="49">
        <f t="shared" si="13"/>
        <v>2325</v>
      </c>
      <c r="BD27" s="49">
        <f t="shared" si="14"/>
        <v>7495</v>
      </c>
      <c r="BE27" s="56"/>
      <c r="BF27" s="33"/>
      <c r="BG27" s="33"/>
      <c r="BH27" s="2" t="s">
        <v>68</v>
      </c>
      <c r="BI27" s="2" t="s">
        <v>69</v>
      </c>
      <c r="BJ27" s="2" t="s">
        <v>114</v>
      </c>
    </row>
    <row r="28" spans="1:62" ht="20.100000000000001" customHeight="1">
      <c r="A28" s="32">
        <v>116</v>
      </c>
      <c r="B28" s="80"/>
      <c r="C28" s="33"/>
      <c r="D28" s="33" t="s">
        <v>71</v>
      </c>
      <c r="E28" s="34" t="s">
        <v>72</v>
      </c>
      <c r="F28" s="33" t="s">
        <v>64</v>
      </c>
      <c r="G28" s="35" t="s">
        <v>152</v>
      </c>
      <c r="H28" s="33" t="s">
        <v>159</v>
      </c>
      <c r="I28" s="36" t="s">
        <v>160</v>
      </c>
      <c r="J28" s="37" t="s">
        <v>77</v>
      </c>
      <c r="K28" s="38" t="s">
        <v>77</v>
      </c>
      <c r="L28" s="39" t="s">
        <v>87</v>
      </c>
      <c r="M28" s="37" t="s">
        <v>154</v>
      </c>
      <c r="N28" s="33"/>
      <c r="O28" s="40"/>
      <c r="P28" s="76" t="s">
        <v>254</v>
      </c>
      <c r="Q28" s="41"/>
      <c r="R28" s="33" t="s">
        <v>65</v>
      </c>
      <c r="S28" s="42">
        <v>2.4500000000000002</v>
      </c>
      <c r="T28" s="33" t="s">
        <v>66</v>
      </c>
      <c r="U28" s="33"/>
      <c r="V28" s="43">
        <v>50</v>
      </c>
      <c r="W28" s="43">
        <v>32.5</v>
      </c>
      <c r="X28" s="43">
        <v>48</v>
      </c>
      <c r="Y28" s="68">
        <v>15</v>
      </c>
      <c r="Z28" s="68">
        <v>3.5</v>
      </c>
      <c r="AA28" s="68">
        <v>27.5</v>
      </c>
      <c r="AB28" s="44">
        <v>8</v>
      </c>
      <c r="AC28" s="45">
        <v>1</v>
      </c>
      <c r="AD28" s="46">
        <f t="shared" ref="AD28:AD85" si="15">IF(Y28="","",Y28*Z28*AA28/1000000)</f>
        <v>1.4437499999999999E-3</v>
      </c>
      <c r="AE28" s="44">
        <v>63</v>
      </c>
      <c r="AF28" s="47">
        <f t="shared" ref="AF28:AF85" si="16">IF(AC28="","",AE28/AD28*AC28)</f>
        <v>43636.36363636364</v>
      </c>
      <c r="AG28" s="48">
        <v>2250</v>
      </c>
      <c r="AH28" s="49">
        <f t="shared" ref="AH28:AH85" si="17">IF(ISERROR(AG28/AF28),"",AG28/AF28)</f>
        <v>5.1562499999999997E-2</v>
      </c>
      <c r="AI28" s="50" t="s">
        <v>81</v>
      </c>
      <c r="AJ28" s="51">
        <v>0.23400000000000001</v>
      </c>
      <c r="AK28" s="49">
        <f t="shared" ref="AK28:AK85" si="18">IF(ISERROR(S28*AJ28),"",S28*AJ28)</f>
        <v>0.57330000000000003</v>
      </c>
      <c r="AL28" s="49">
        <f t="shared" ref="AL28:AL85" si="19">IF(ISERROR(S28+AH28+AK28),"",S28+AH28+AK28)</f>
        <v>3.0748625000000005</v>
      </c>
      <c r="AM28" s="52">
        <v>0.01</v>
      </c>
      <c r="AN28" s="49">
        <f t="shared" ref="AN28:AN85" si="20">IF(ISERROR(AW28*AM28),"",AW28*AM28)</f>
        <v>5.2499999999999998E-2</v>
      </c>
      <c r="AO28" s="52">
        <v>0.05</v>
      </c>
      <c r="AP28" s="49">
        <f t="shared" ref="AP28:AP85" si="21">IF(ISERROR(AW28*AO28),"",AW28*AO28)</f>
        <v>0.26250000000000001</v>
      </c>
      <c r="AQ28" s="52">
        <v>0</v>
      </c>
      <c r="AR28" s="52">
        <v>0</v>
      </c>
      <c r="AS28" s="49">
        <f t="shared" ref="AS28:AS85" si="22">IF(ISERROR(AW28*AR28),"",AW28*AR28)</f>
        <v>0</v>
      </c>
      <c r="AT28" s="49">
        <f t="shared" ref="AT28:AT85" si="23">IF(ISERROR(AN28+AP28+AS28),"",AN28+AP28+AS28)</f>
        <v>0.315</v>
      </c>
      <c r="AU28" s="49">
        <f t="shared" ref="AU28:AU85" si="24">IF(ISERROR(AL28+AT28),"",AL28+AT28)</f>
        <v>3.3898625000000004</v>
      </c>
      <c r="AV28" s="53">
        <f t="shared" ref="AV28:AV85" si="25">IF(ISERROR((AW28-AU28)/AW28),"",(AW28-AU28)/AW28)</f>
        <v>0.35431190476190466</v>
      </c>
      <c r="AW28" s="54">
        <v>5.25</v>
      </c>
      <c r="AX28" s="55">
        <v>14.5</v>
      </c>
      <c r="AY28" s="53">
        <f t="shared" ref="AY28:AY85" si="26">IF(ISERROR((AX28-AW28)/AX28),"",(AX28-AW28)/AX28)</f>
        <v>0.63793103448275867</v>
      </c>
      <c r="AZ28" s="6"/>
      <c r="BA28" s="33">
        <v>500</v>
      </c>
      <c r="BB28" s="49">
        <f t="shared" ref="BB28:BB85" si="27">IF(ISERROR(AU28*BA28),"",AU28*BA28)</f>
        <v>1694.9312500000003</v>
      </c>
      <c r="BC28" s="49">
        <f t="shared" ref="BC28:BC85" si="28">IF(ISERROR(AW28*BA28),"",AW28*BA28)</f>
        <v>2625</v>
      </c>
      <c r="BD28" s="49">
        <f t="shared" ref="BD28:BD85" si="29">IF(ISERROR(AX28*BA28),"",AX28*BA28)</f>
        <v>7250</v>
      </c>
      <c r="BE28" s="56"/>
      <c r="BF28" s="33"/>
      <c r="BG28" s="33"/>
      <c r="BH28" s="2" t="s">
        <v>68</v>
      </c>
      <c r="BI28" s="2" t="s">
        <v>69</v>
      </c>
      <c r="BJ28" s="2" t="s">
        <v>114</v>
      </c>
    </row>
    <row r="29" spans="1:62" ht="20.100000000000001" customHeight="1">
      <c r="A29" s="32">
        <v>117</v>
      </c>
      <c r="B29" s="80"/>
      <c r="C29" s="33"/>
      <c r="D29" s="33" t="s">
        <v>71</v>
      </c>
      <c r="E29" s="34" t="s">
        <v>72</v>
      </c>
      <c r="F29" s="33" t="s">
        <v>64</v>
      </c>
      <c r="G29" s="35" t="s">
        <v>152</v>
      </c>
      <c r="H29" s="33" t="s">
        <v>161</v>
      </c>
      <c r="I29" s="36" t="s">
        <v>162</v>
      </c>
      <c r="J29" s="37" t="s">
        <v>77</v>
      </c>
      <c r="K29" s="38" t="s">
        <v>77</v>
      </c>
      <c r="L29" s="39" t="s">
        <v>163</v>
      </c>
      <c r="M29" s="37" t="s">
        <v>154</v>
      </c>
      <c r="N29" s="33"/>
      <c r="O29" s="40"/>
      <c r="P29" s="76" t="s">
        <v>255</v>
      </c>
      <c r="Q29" s="41"/>
      <c r="R29" s="33" t="s">
        <v>65</v>
      </c>
      <c r="S29" s="42">
        <v>3.6</v>
      </c>
      <c r="T29" s="33" t="s">
        <v>66</v>
      </c>
      <c r="U29" s="33"/>
      <c r="V29" s="43">
        <v>50</v>
      </c>
      <c r="W29" s="43">
        <v>32.5</v>
      </c>
      <c r="X29" s="43">
        <v>48</v>
      </c>
      <c r="Y29" s="68">
        <v>11</v>
      </c>
      <c r="Z29" s="68">
        <v>11</v>
      </c>
      <c r="AA29" s="68">
        <v>39.5</v>
      </c>
      <c r="AB29" s="44">
        <v>8</v>
      </c>
      <c r="AC29" s="45">
        <v>1</v>
      </c>
      <c r="AD29" s="46">
        <f t="shared" si="15"/>
        <v>4.7794999999999999E-3</v>
      </c>
      <c r="AE29" s="44">
        <v>63</v>
      </c>
      <c r="AF29" s="47">
        <f t="shared" si="16"/>
        <v>13181.295114551731</v>
      </c>
      <c r="AG29" s="48">
        <v>2250</v>
      </c>
      <c r="AH29" s="49">
        <f t="shared" si="17"/>
        <v>0.17069642857142858</v>
      </c>
      <c r="AI29" s="50" t="s">
        <v>91</v>
      </c>
      <c r="AJ29" s="51">
        <v>0.23400000000000001</v>
      </c>
      <c r="AK29" s="49">
        <f t="shared" si="18"/>
        <v>0.84240000000000004</v>
      </c>
      <c r="AL29" s="49">
        <f t="shared" si="19"/>
        <v>4.6130964285714287</v>
      </c>
      <c r="AM29" s="52">
        <v>0.01</v>
      </c>
      <c r="AN29" s="49">
        <f t="shared" si="20"/>
        <v>7.4999999999999997E-2</v>
      </c>
      <c r="AO29" s="52">
        <v>0.05</v>
      </c>
      <c r="AP29" s="49">
        <f t="shared" si="21"/>
        <v>0.375</v>
      </c>
      <c r="AQ29" s="52">
        <v>0</v>
      </c>
      <c r="AR29" s="52">
        <v>0</v>
      </c>
      <c r="AS29" s="49">
        <f t="shared" si="22"/>
        <v>0</v>
      </c>
      <c r="AT29" s="49">
        <f t="shared" si="23"/>
        <v>0.45</v>
      </c>
      <c r="AU29" s="49">
        <f t="shared" si="24"/>
        <v>5.0630964285714288</v>
      </c>
      <c r="AV29" s="53">
        <f t="shared" si="25"/>
        <v>0.32492047619047615</v>
      </c>
      <c r="AW29" s="54">
        <v>7.5</v>
      </c>
      <c r="AX29" s="55">
        <v>21.99</v>
      </c>
      <c r="AY29" s="53">
        <f t="shared" si="26"/>
        <v>0.65893587994542968</v>
      </c>
      <c r="AZ29" s="6"/>
      <c r="BA29" s="33">
        <v>500</v>
      </c>
      <c r="BB29" s="49">
        <f t="shared" si="27"/>
        <v>2531.5482142857145</v>
      </c>
      <c r="BC29" s="49">
        <f t="shared" si="28"/>
        <v>3750</v>
      </c>
      <c r="BD29" s="49">
        <f t="shared" si="29"/>
        <v>10995</v>
      </c>
      <c r="BE29" s="56"/>
      <c r="BF29" s="33"/>
      <c r="BG29" s="33"/>
      <c r="BH29" s="2" t="s">
        <v>68</v>
      </c>
      <c r="BI29" s="2" t="s">
        <v>69</v>
      </c>
      <c r="BJ29" s="2" t="s">
        <v>114</v>
      </c>
    </row>
    <row r="30" spans="1:62" ht="20.100000000000001" customHeight="1">
      <c r="A30" s="32">
        <v>118</v>
      </c>
      <c r="B30" s="80"/>
      <c r="C30" s="33"/>
      <c r="D30" s="33" t="s">
        <v>71</v>
      </c>
      <c r="E30" s="34" t="s">
        <v>72</v>
      </c>
      <c r="F30" s="33" t="s">
        <v>64</v>
      </c>
      <c r="G30" s="35" t="s">
        <v>152</v>
      </c>
      <c r="H30" s="33" t="s">
        <v>164</v>
      </c>
      <c r="I30" s="33" t="s">
        <v>164</v>
      </c>
      <c r="J30" s="37" t="s">
        <v>77</v>
      </c>
      <c r="K30" s="38" t="s">
        <v>77</v>
      </c>
      <c r="L30" s="39" t="s">
        <v>150</v>
      </c>
      <c r="M30" s="37" t="s">
        <v>154</v>
      </c>
      <c r="N30" s="33"/>
      <c r="O30" s="40"/>
      <c r="P30" s="76" t="s">
        <v>256</v>
      </c>
      <c r="Q30" s="41"/>
      <c r="R30" s="33" t="s">
        <v>65</v>
      </c>
      <c r="S30" s="42">
        <v>4.25</v>
      </c>
      <c r="T30" s="33" t="s">
        <v>66</v>
      </c>
      <c r="U30" s="33"/>
      <c r="V30" s="43">
        <v>50</v>
      </c>
      <c r="W30" s="43">
        <v>32.5</v>
      </c>
      <c r="X30" s="43">
        <v>48</v>
      </c>
      <c r="Y30" s="68">
        <v>17</v>
      </c>
      <c r="Z30" s="68">
        <v>17</v>
      </c>
      <c r="AA30" s="68">
        <v>15</v>
      </c>
      <c r="AB30" s="44">
        <v>8</v>
      </c>
      <c r="AC30" s="45">
        <v>1</v>
      </c>
      <c r="AD30" s="46">
        <f t="shared" si="15"/>
        <v>4.3350000000000003E-3</v>
      </c>
      <c r="AE30" s="44">
        <v>63</v>
      </c>
      <c r="AF30" s="47">
        <f t="shared" si="16"/>
        <v>14532.871972318339</v>
      </c>
      <c r="AG30" s="48">
        <v>2250</v>
      </c>
      <c r="AH30" s="49">
        <f t="shared" si="17"/>
        <v>0.15482142857142858</v>
      </c>
      <c r="AI30" s="50" t="s">
        <v>81</v>
      </c>
      <c r="AJ30" s="51">
        <v>0.23400000000000001</v>
      </c>
      <c r="AK30" s="49">
        <f t="shared" si="18"/>
        <v>0.99450000000000005</v>
      </c>
      <c r="AL30" s="49">
        <f t="shared" si="19"/>
        <v>5.3993214285714286</v>
      </c>
      <c r="AM30" s="52">
        <v>0.01</v>
      </c>
      <c r="AN30" s="49">
        <f t="shared" si="20"/>
        <v>8.5000000000000006E-2</v>
      </c>
      <c r="AO30" s="52">
        <v>0.05</v>
      </c>
      <c r="AP30" s="49">
        <f t="shared" si="21"/>
        <v>0.42500000000000004</v>
      </c>
      <c r="AQ30" s="52">
        <v>0</v>
      </c>
      <c r="AR30" s="52">
        <v>0</v>
      </c>
      <c r="AS30" s="49">
        <f t="shared" si="22"/>
        <v>0</v>
      </c>
      <c r="AT30" s="49">
        <f t="shared" si="23"/>
        <v>0.51</v>
      </c>
      <c r="AU30" s="49">
        <f t="shared" si="24"/>
        <v>5.9093214285714284</v>
      </c>
      <c r="AV30" s="53">
        <f t="shared" si="25"/>
        <v>0.30478571428571433</v>
      </c>
      <c r="AW30" s="54">
        <v>8.5</v>
      </c>
      <c r="AX30" s="55">
        <v>24.99</v>
      </c>
      <c r="AY30" s="53">
        <f t="shared" si="26"/>
        <v>0.65986394557823125</v>
      </c>
      <c r="AZ30" s="6"/>
      <c r="BA30" s="33">
        <v>500</v>
      </c>
      <c r="BB30" s="49">
        <f t="shared" si="27"/>
        <v>2954.6607142857142</v>
      </c>
      <c r="BC30" s="49">
        <f t="shared" si="28"/>
        <v>4250</v>
      </c>
      <c r="BD30" s="49">
        <f t="shared" si="29"/>
        <v>12495</v>
      </c>
      <c r="BE30" s="56"/>
      <c r="BF30" s="33"/>
      <c r="BG30" s="33"/>
      <c r="BH30" s="2" t="s">
        <v>68</v>
      </c>
      <c r="BI30" s="2" t="s">
        <v>69</v>
      </c>
      <c r="BJ30" s="2" t="s">
        <v>114</v>
      </c>
    </row>
    <row r="31" spans="1:62" ht="20.100000000000001" customHeight="1">
      <c r="A31" s="32">
        <v>119</v>
      </c>
      <c r="B31" s="80"/>
      <c r="C31" s="33"/>
      <c r="D31" s="33" t="s">
        <v>71</v>
      </c>
      <c r="E31" s="34" t="s">
        <v>72</v>
      </c>
      <c r="F31" s="33" t="s">
        <v>64</v>
      </c>
      <c r="G31" s="35" t="s">
        <v>152</v>
      </c>
      <c r="H31" s="33" t="s">
        <v>165</v>
      </c>
      <c r="I31" s="33" t="s">
        <v>165</v>
      </c>
      <c r="J31" s="37" t="s">
        <v>77</v>
      </c>
      <c r="K31" s="38" t="s">
        <v>77</v>
      </c>
      <c r="L31" s="39" t="s">
        <v>139</v>
      </c>
      <c r="M31" s="37" t="s">
        <v>154</v>
      </c>
      <c r="N31" s="33"/>
      <c r="O31" s="40"/>
      <c r="P31" s="76" t="s">
        <v>257</v>
      </c>
      <c r="Q31" s="41"/>
      <c r="R31" s="33" t="s">
        <v>65</v>
      </c>
      <c r="S31" s="42">
        <v>3.86</v>
      </c>
      <c r="T31" s="33" t="s">
        <v>66</v>
      </c>
      <c r="U31" s="33"/>
      <c r="V31" s="43">
        <v>50</v>
      </c>
      <c r="W31" s="43">
        <v>32.5</v>
      </c>
      <c r="X31" s="43">
        <v>48</v>
      </c>
      <c r="Y31" s="68">
        <v>15</v>
      </c>
      <c r="Z31" s="68">
        <v>15</v>
      </c>
      <c r="AA31" s="68">
        <v>15</v>
      </c>
      <c r="AB31" s="44">
        <v>8</v>
      </c>
      <c r="AC31" s="45">
        <v>1</v>
      </c>
      <c r="AD31" s="46">
        <f t="shared" si="15"/>
        <v>3.375E-3</v>
      </c>
      <c r="AE31" s="44">
        <v>63</v>
      </c>
      <c r="AF31" s="47">
        <f t="shared" si="16"/>
        <v>18666.666666666668</v>
      </c>
      <c r="AG31" s="48">
        <v>2250</v>
      </c>
      <c r="AH31" s="49">
        <f t="shared" si="17"/>
        <v>0.12053571428571427</v>
      </c>
      <c r="AI31" s="50" t="s">
        <v>81</v>
      </c>
      <c r="AJ31" s="51">
        <v>0.23400000000000001</v>
      </c>
      <c r="AK31" s="49">
        <f t="shared" si="18"/>
        <v>0.90324000000000004</v>
      </c>
      <c r="AL31" s="49">
        <f t="shared" si="19"/>
        <v>4.8837757142857141</v>
      </c>
      <c r="AM31" s="52">
        <v>0.01</v>
      </c>
      <c r="AN31" s="49">
        <f t="shared" si="20"/>
        <v>7.9500000000000001E-2</v>
      </c>
      <c r="AO31" s="52">
        <v>0.05</v>
      </c>
      <c r="AP31" s="49">
        <f t="shared" si="21"/>
        <v>0.39750000000000002</v>
      </c>
      <c r="AQ31" s="52">
        <v>0</v>
      </c>
      <c r="AR31" s="52">
        <v>0</v>
      </c>
      <c r="AS31" s="49">
        <f t="shared" si="22"/>
        <v>0</v>
      </c>
      <c r="AT31" s="49">
        <f t="shared" si="23"/>
        <v>0.47700000000000004</v>
      </c>
      <c r="AU31" s="49">
        <f t="shared" si="24"/>
        <v>5.3607757142857144</v>
      </c>
      <c r="AV31" s="53">
        <f t="shared" si="25"/>
        <v>0.32568858939802336</v>
      </c>
      <c r="AW31" s="54">
        <v>7.95</v>
      </c>
      <c r="AX31" s="55">
        <v>20.5</v>
      </c>
      <c r="AY31" s="53">
        <f t="shared" si="26"/>
        <v>0.6121951219512195</v>
      </c>
      <c r="AZ31" s="6"/>
      <c r="BA31" s="33">
        <v>500</v>
      </c>
      <c r="BB31" s="49">
        <f t="shared" si="27"/>
        <v>2680.3878571428572</v>
      </c>
      <c r="BC31" s="49">
        <f t="shared" si="28"/>
        <v>3975</v>
      </c>
      <c r="BD31" s="49">
        <f t="shared" si="29"/>
        <v>10250</v>
      </c>
      <c r="BE31" s="56"/>
      <c r="BF31" s="33"/>
      <c r="BG31" s="33"/>
      <c r="BH31" s="2" t="s">
        <v>68</v>
      </c>
      <c r="BI31" s="2" t="s">
        <v>69</v>
      </c>
      <c r="BJ31" s="2" t="s">
        <v>114</v>
      </c>
    </row>
    <row r="32" spans="1:62" ht="20.100000000000001" customHeight="1">
      <c r="A32" s="32">
        <v>120</v>
      </c>
      <c r="B32" s="80"/>
      <c r="C32" s="33"/>
      <c r="D32" s="33" t="s">
        <v>71</v>
      </c>
      <c r="E32" s="34" t="s">
        <v>72</v>
      </c>
      <c r="F32" s="33" t="s">
        <v>64</v>
      </c>
      <c r="G32" s="35" t="s">
        <v>152</v>
      </c>
      <c r="H32" s="33" t="s">
        <v>94</v>
      </c>
      <c r="I32" s="33" t="s">
        <v>94</v>
      </c>
      <c r="J32" s="37" t="s">
        <v>77</v>
      </c>
      <c r="K32" s="38" t="s">
        <v>77</v>
      </c>
      <c r="L32" s="39" t="s">
        <v>95</v>
      </c>
      <c r="M32" s="37" t="s">
        <v>154</v>
      </c>
      <c r="N32" s="33"/>
      <c r="O32" s="40"/>
      <c r="P32" s="76" t="s">
        <v>258</v>
      </c>
      <c r="Q32" s="41"/>
      <c r="R32" s="33" t="s">
        <v>65</v>
      </c>
      <c r="S32" s="42">
        <v>6.1</v>
      </c>
      <c r="T32" s="33" t="s">
        <v>66</v>
      </c>
      <c r="U32" s="33"/>
      <c r="V32" s="43">
        <v>50</v>
      </c>
      <c r="W32" s="43">
        <v>32.5</v>
      </c>
      <c r="X32" s="43">
        <v>48</v>
      </c>
      <c r="Y32" s="68">
        <v>21</v>
      </c>
      <c r="Z32" s="68">
        <v>21</v>
      </c>
      <c r="AA32" s="68">
        <v>27</v>
      </c>
      <c r="AB32" s="44">
        <v>8</v>
      </c>
      <c r="AC32" s="45">
        <v>1</v>
      </c>
      <c r="AD32" s="46">
        <f t="shared" si="15"/>
        <v>1.1906999999999999E-2</v>
      </c>
      <c r="AE32" s="44">
        <v>63</v>
      </c>
      <c r="AF32" s="47">
        <f t="shared" si="16"/>
        <v>5291.0052910052909</v>
      </c>
      <c r="AG32" s="48">
        <v>2250</v>
      </c>
      <c r="AH32" s="49">
        <f t="shared" si="17"/>
        <v>0.42525000000000002</v>
      </c>
      <c r="AI32" s="50" t="s">
        <v>81</v>
      </c>
      <c r="AJ32" s="51">
        <v>0.23400000000000001</v>
      </c>
      <c r="AK32" s="49">
        <f t="shared" si="18"/>
        <v>1.4274</v>
      </c>
      <c r="AL32" s="49">
        <f t="shared" si="19"/>
        <v>7.9526500000000002</v>
      </c>
      <c r="AM32" s="52">
        <v>0.01</v>
      </c>
      <c r="AN32" s="49">
        <f t="shared" si="20"/>
        <v>0.13250000000000001</v>
      </c>
      <c r="AO32" s="52">
        <v>0.05</v>
      </c>
      <c r="AP32" s="49">
        <f t="shared" si="21"/>
        <v>0.66250000000000009</v>
      </c>
      <c r="AQ32" s="52">
        <v>0</v>
      </c>
      <c r="AR32" s="52">
        <v>0</v>
      </c>
      <c r="AS32" s="49">
        <f t="shared" si="22"/>
        <v>0</v>
      </c>
      <c r="AT32" s="49">
        <f t="shared" si="23"/>
        <v>0.79500000000000015</v>
      </c>
      <c r="AU32" s="49">
        <f t="shared" si="24"/>
        <v>8.7476500000000001</v>
      </c>
      <c r="AV32" s="53">
        <f t="shared" si="25"/>
        <v>0.33979999999999999</v>
      </c>
      <c r="AW32" s="54">
        <v>13.25</v>
      </c>
      <c r="AX32" s="55">
        <v>37.99</v>
      </c>
      <c r="AY32" s="53">
        <f t="shared" si="26"/>
        <v>0.65122400631745203</v>
      </c>
      <c r="AZ32" s="6"/>
      <c r="BA32" s="33">
        <v>500</v>
      </c>
      <c r="BB32" s="49">
        <f t="shared" si="27"/>
        <v>4373.8249999999998</v>
      </c>
      <c r="BC32" s="49">
        <f t="shared" si="28"/>
        <v>6625</v>
      </c>
      <c r="BD32" s="49">
        <f t="shared" si="29"/>
        <v>18995</v>
      </c>
      <c r="BE32" s="56"/>
      <c r="BF32" s="33"/>
      <c r="BG32" s="33"/>
      <c r="BH32" s="2" t="s">
        <v>68</v>
      </c>
      <c r="BI32" s="2" t="s">
        <v>69</v>
      </c>
      <c r="BJ32" s="2" t="s">
        <v>114</v>
      </c>
    </row>
    <row r="33" spans="1:62" ht="20.100000000000001" customHeight="1">
      <c r="A33" s="32">
        <v>121</v>
      </c>
      <c r="B33" s="81"/>
      <c r="C33" s="33"/>
      <c r="D33" s="33" t="s">
        <v>71</v>
      </c>
      <c r="E33" s="34" t="s">
        <v>72</v>
      </c>
      <c r="F33" s="33" t="s">
        <v>64</v>
      </c>
      <c r="G33" s="35" t="s">
        <v>152</v>
      </c>
      <c r="H33" s="33" t="s">
        <v>166</v>
      </c>
      <c r="I33" s="33" t="s">
        <v>166</v>
      </c>
      <c r="J33" s="37" t="s">
        <v>77</v>
      </c>
      <c r="K33" s="38" t="s">
        <v>77</v>
      </c>
      <c r="L33" s="39" t="s">
        <v>167</v>
      </c>
      <c r="M33" s="37" t="s">
        <v>154</v>
      </c>
      <c r="N33" s="33"/>
      <c r="O33" s="40"/>
      <c r="P33" s="76" t="s">
        <v>259</v>
      </c>
      <c r="Q33" s="41"/>
      <c r="R33" s="33" t="s">
        <v>65</v>
      </c>
      <c r="S33" s="42">
        <v>1.72</v>
      </c>
      <c r="T33" s="33" t="s">
        <v>66</v>
      </c>
      <c r="U33" s="33"/>
      <c r="V33" s="43">
        <v>50</v>
      </c>
      <c r="W33" s="43">
        <v>32.5</v>
      </c>
      <c r="X33" s="43">
        <v>48</v>
      </c>
      <c r="Y33" s="68">
        <v>15</v>
      </c>
      <c r="Z33" s="68">
        <v>15</v>
      </c>
      <c r="AA33" s="68">
        <v>30</v>
      </c>
      <c r="AB33" s="44">
        <v>8</v>
      </c>
      <c r="AC33" s="45">
        <v>1</v>
      </c>
      <c r="AD33" s="46">
        <f t="shared" si="15"/>
        <v>6.7499999999999999E-3</v>
      </c>
      <c r="AE33" s="44">
        <v>63</v>
      </c>
      <c r="AF33" s="47">
        <f t="shared" si="16"/>
        <v>9333.3333333333339</v>
      </c>
      <c r="AG33" s="48">
        <v>2250</v>
      </c>
      <c r="AH33" s="49">
        <f t="shared" si="17"/>
        <v>0.24107142857142855</v>
      </c>
      <c r="AI33" s="50" t="s">
        <v>81</v>
      </c>
      <c r="AJ33" s="51">
        <v>0.23400000000000001</v>
      </c>
      <c r="AK33" s="49">
        <f t="shared" si="18"/>
        <v>0.40248</v>
      </c>
      <c r="AL33" s="49">
        <f t="shared" si="19"/>
        <v>2.3635514285714287</v>
      </c>
      <c r="AM33" s="52">
        <v>0.01</v>
      </c>
      <c r="AN33" s="49">
        <f t="shared" si="20"/>
        <v>3.5000000000000003E-2</v>
      </c>
      <c r="AO33" s="52">
        <v>0.05</v>
      </c>
      <c r="AP33" s="49">
        <f t="shared" si="21"/>
        <v>0.17500000000000002</v>
      </c>
      <c r="AQ33" s="52">
        <v>0</v>
      </c>
      <c r="AR33" s="52">
        <v>0</v>
      </c>
      <c r="AS33" s="49">
        <f t="shared" si="22"/>
        <v>0</v>
      </c>
      <c r="AT33" s="49">
        <f t="shared" si="23"/>
        <v>0.21000000000000002</v>
      </c>
      <c r="AU33" s="49">
        <f t="shared" si="24"/>
        <v>2.5735514285714287</v>
      </c>
      <c r="AV33" s="63">
        <f t="shared" si="25"/>
        <v>0.26469959183673464</v>
      </c>
      <c r="AW33" s="61">
        <v>3.5</v>
      </c>
      <c r="AX33" s="55">
        <v>10</v>
      </c>
      <c r="AY33" s="53">
        <f t="shared" si="26"/>
        <v>0.65</v>
      </c>
      <c r="AZ33" s="6"/>
      <c r="BA33" s="33">
        <v>500</v>
      </c>
      <c r="BB33" s="49">
        <f t="shared" si="27"/>
        <v>1286.7757142857145</v>
      </c>
      <c r="BC33" s="49">
        <f t="shared" si="28"/>
        <v>1750</v>
      </c>
      <c r="BD33" s="49">
        <f t="shared" si="29"/>
        <v>5000</v>
      </c>
      <c r="BE33" s="56"/>
      <c r="BF33" s="33"/>
      <c r="BG33" s="33"/>
      <c r="BH33" s="2" t="s">
        <v>68</v>
      </c>
      <c r="BI33" s="2" t="s">
        <v>69</v>
      </c>
      <c r="BJ33" s="2" t="s">
        <v>114</v>
      </c>
    </row>
    <row r="34" spans="1:62" ht="20.100000000000001" customHeight="1">
      <c r="A34" s="32">
        <v>122</v>
      </c>
      <c r="B34" s="79"/>
      <c r="C34" s="33"/>
      <c r="D34" s="33" t="s">
        <v>168</v>
      </c>
      <c r="E34" s="34" t="s">
        <v>312</v>
      </c>
      <c r="F34" s="33" t="s">
        <v>64</v>
      </c>
      <c r="G34" s="35" t="s">
        <v>169</v>
      </c>
      <c r="H34" s="33" t="s">
        <v>99</v>
      </c>
      <c r="I34" s="36" t="s">
        <v>75</v>
      </c>
      <c r="J34" s="37" t="s">
        <v>106</v>
      </c>
      <c r="K34" s="38" t="s">
        <v>77</v>
      </c>
      <c r="L34" s="39" t="s">
        <v>78</v>
      </c>
      <c r="M34" s="37" t="s">
        <v>154</v>
      </c>
      <c r="N34" s="33"/>
      <c r="O34" s="40"/>
      <c r="P34" s="78" t="s">
        <v>260</v>
      </c>
      <c r="Q34" s="41"/>
      <c r="R34" s="33" t="s">
        <v>65</v>
      </c>
      <c r="S34" s="42">
        <v>2.37</v>
      </c>
      <c r="T34" s="33" t="s">
        <v>66</v>
      </c>
      <c r="U34" s="33"/>
      <c r="V34" s="43">
        <v>50</v>
      </c>
      <c r="W34" s="43">
        <v>32.5</v>
      </c>
      <c r="X34" s="43">
        <v>48</v>
      </c>
      <c r="Y34" s="57">
        <v>17.5</v>
      </c>
      <c r="Z34" s="57">
        <v>8.5</v>
      </c>
      <c r="AA34" s="57">
        <v>22.5</v>
      </c>
      <c r="AB34" s="44">
        <v>8</v>
      </c>
      <c r="AC34" s="45">
        <v>2</v>
      </c>
      <c r="AD34" s="46">
        <f t="shared" si="15"/>
        <v>3.346875E-3</v>
      </c>
      <c r="AE34" s="44">
        <v>63</v>
      </c>
      <c r="AF34" s="47">
        <f t="shared" si="16"/>
        <v>37647.058823529413</v>
      </c>
      <c r="AG34" s="48">
        <v>2250</v>
      </c>
      <c r="AH34" s="49">
        <f t="shared" si="17"/>
        <v>5.9765624999999996E-2</v>
      </c>
      <c r="AI34" s="50" t="s">
        <v>67</v>
      </c>
      <c r="AJ34" s="51">
        <v>0.218</v>
      </c>
      <c r="AK34" s="49">
        <f t="shared" si="18"/>
        <v>0.51666000000000001</v>
      </c>
      <c r="AL34" s="49">
        <f t="shared" si="19"/>
        <v>2.9464256249999998</v>
      </c>
      <c r="AM34" s="52">
        <v>0.01</v>
      </c>
      <c r="AN34" s="49">
        <f t="shared" si="20"/>
        <v>5.1500000000000004E-2</v>
      </c>
      <c r="AO34" s="52">
        <v>0.05</v>
      </c>
      <c r="AP34" s="49">
        <f t="shared" si="21"/>
        <v>0.25750000000000001</v>
      </c>
      <c r="AQ34" s="52">
        <v>0</v>
      </c>
      <c r="AR34" s="52">
        <v>0</v>
      </c>
      <c r="AS34" s="49">
        <f t="shared" si="22"/>
        <v>0</v>
      </c>
      <c r="AT34" s="49">
        <f t="shared" si="23"/>
        <v>0.309</v>
      </c>
      <c r="AU34" s="49">
        <f t="shared" si="24"/>
        <v>3.255425625</v>
      </c>
      <c r="AV34" s="53">
        <f t="shared" si="25"/>
        <v>0.36787851941747579</v>
      </c>
      <c r="AW34" s="54">
        <v>5.15</v>
      </c>
      <c r="AX34" s="55">
        <v>14</v>
      </c>
      <c r="AY34" s="53">
        <f t="shared" si="26"/>
        <v>0.63214285714285712</v>
      </c>
      <c r="AZ34" s="6"/>
      <c r="BA34" s="33">
        <v>1000</v>
      </c>
      <c r="BB34" s="49">
        <f t="shared" si="27"/>
        <v>3255.4256249999999</v>
      </c>
      <c r="BC34" s="49">
        <f t="shared" si="28"/>
        <v>5150</v>
      </c>
      <c r="BD34" s="49">
        <f t="shared" si="29"/>
        <v>14000</v>
      </c>
      <c r="BE34" s="56">
        <v>27.73</v>
      </c>
      <c r="BF34" s="33"/>
      <c r="BG34" s="33"/>
      <c r="BH34" s="2" t="s">
        <v>68</v>
      </c>
      <c r="BI34" s="2" t="s">
        <v>69</v>
      </c>
      <c r="BJ34" s="2" t="s">
        <v>79</v>
      </c>
    </row>
    <row r="35" spans="1:62" ht="20.100000000000001" customHeight="1">
      <c r="A35" s="32">
        <v>123</v>
      </c>
      <c r="B35" s="80"/>
      <c r="C35" s="33"/>
      <c r="D35" s="33" t="s">
        <v>168</v>
      </c>
      <c r="E35" s="34" t="s">
        <v>312</v>
      </c>
      <c r="F35" s="33" t="s">
        <v>64</v>
      </c>
      <c r="G35" s="35" t="s">
        <v>169</v>
      </c>
      <c r="H35" s="33" t="s">
        <v>80</v>
      </c>
      <c r="I35" s="33" t="s">
        <v>80</v>
      </c>
      <c r="J35" s="37"/>
      <c r="K35" s="38" t="s">
        <v>77</v>
      </c>
      <c r="L35" s="39" t="s">
        <v>170</v>
      </c>
      <c r="M35" s="37" t="s">
        <v>154</v>
      </c>
      <c r="N35" s="33"/>
      <c r="O35" s="40"/>
      <c r="P35" s="78" t="s">
        <v>261</v>
      </c>
      <c r="Q35" s="41"/>
      <c r="R35" s="33" t="s">
        <v>65</v>
      </c>
      <c r="S35" s="42">
        <v>1.52</v>
      </c>
      <c r="T35" s="33" t="s">
        <v>66</v>
      </c>
      <c r="U35" s="33"/>
      <c r="V35" s="43">
        <v>50</v>
      </c>
      <c r="W35" s="43">
        <v>32.5</v>
      </c>
      <c r="X35" s="43">
        <v>48</v>
      </c>
      <c r="Y35" s="58">
        <v>12</v>
      </c>
      <c r="Z35" s="58">
        <v>7.5</v>
      </c>
      <c r="AA35" s="58">
        <v>13</v>
      </c>
      <c r="AB35" s="44">
        <v>8</v>
      </c>
      <c r="AC35" s="45">
        <v>1</v>
      </c>
      <c r="AD35" s="46">
        <f t="shared" si="15"/>
        <v>1.17E-3</v>
      </c>
      <c r="AE35" s="44">
        <v>63</v>
      </c>
      <c r="AF35" s="47">
        <f t="shared" si="16"/>
        <v>53846.153846153844</v>
      </c>
      <c r="AG35" s="48">
        <v>2250</v>
      </c>
      <c r="AH35" s="49">
        <f t="shared" si="17"/>
        <v>4.1785714285714287E-2</v>
      </c>
      <c r="AI35" s="50" t="s">
        <v>81</v>
      </c>
      <c r="AJ35" s="51">
        <v>0.23400000000000001</v>
      </c>
      <c r="AK35" s="49">
        <f t="shared" si="18"/>
        <v>0.35568000000000005</v>
      </c>
      <c r="AL35" s="49">
        <f t="shared" si="19"/>
        <v>1.9174657142857143</v>
      </c>
      <c r="AM35" s="52">
        <v>0.01</v>
      </c>
      <c r="AN35" s="49">
        <f t="shared" si="20"/>
        <v>3.1000000000000003E-2</v>
      </c>
      <c r="AO35" s="52">
        <v>0.05</v>
      </c>
      <c r="AP35" s="49">
        <f t="shared" si="21"/>
        <v>0.15500000000000003</v>
      </c>
      <c r="AQ35" s="52">
        <v>0</v>
      </c>
      <c r="AR35" s="52">
        <v>0</v>
      </c>
      <c r="AS35" s="49">
        <f t="shared" si="22"/>
        <v>0</v>
      </c>
      <c r="AT35" s="49">
        <f t="shared" si="23"/>
        <v>0.18600000000000003</v>
      </c>
      <c r="AU35" s="49">
        <f t="shared" si="24"/>
        <v>2.1034657142857145</v>
      </c>
      <c r="AV35" s="53">
        <f t="shared" si="25"/>
        <v>0.32146267281105984</v>
      </c>
      <c r="AW35" s="54">
        <v>3.1</v>
      </c>
      <c r="AX35" s="55">
        <v>8.5</v>
      </c>
      <c r="AY35" s="53">
        <f t="shared" si="26"/>
        <v>0.6352941176470589</v>
      </c>
      <c r="AZ35" s="6"/>
      <c r="BA35" s="33">
        <v>500</v>
      </c>
      <c r="BB35" s="49">
        <f t="shared" si="27"/>
        <v>1051.7328571428573</v>
      </c>
      <c r="BC35" s="49">
        <f t="shared" si="28"/>
        <v>1550</v>
      </c>
      <c r="BD35" s="49">
        <f t="shared" si="29"/>
        <v>4250</v>
      </c>
      <c r="BE35" s="56"/>
      <c r="BF35" s="33"/>
      <c r="BG35" s="33"/>
      <c r="BH35" s="2" t="s">
        <v>68</v>
      </c>
      <c r="BI35" s="2" t="s">
        <v>69</v>
      </c>
      <c r="BJ35" s="2" t="s">
        <v>79</v>
      </c>
    </row>
    <row r="36" spans="1:62" ht="20.100000000000001" customHeight="1">
      <c r="A36" s="32">
        <v>124</v>
      </c>
      <c r="B36" s="80"/>
      <c r="C36" s="33"/>
      <c r="D36" s="33" t="s">
        <v>168</v>
      </c>
      <c r="E36" s="34" t="s">
        <v>312</v>
      </c>
      <c r="F36" s="33" t="s">
        <v>64</v>
      </c>
      <c r="G36" s="35" t="s">
        <v>169</v>
      </c>
      <c r="H36" s="33" t="s">
        <v>82</v>
      </c>
      <c r="I36" s="33" t="s">
        <v>82</v>
      </c>
      <c r="J36" s="37"/>
      <c r="K36" s="38" t="s">
        <v>77</v>
      </c>
      <c r="L36" s="39" t="s">
        <v>171</v>
      </c>
      <c r="M36" s="37" t="s">
        <v>154</v>
      </c>
      <c r="N36" s="33"/>
      <c r="O36" s="40"/>
      <c r="P36" s="78" t="s">
        <v>262</v>
      </c>
      <c r="Q36" s="41"/>
      <c r="R36" s="33" t="s">
        <v>65</v>
      </c>
      <c r="S36" s="42">
        <v>1.42</v>
      </c>
      <c r="T36" s="33" t="s">
        <v>66</v>
      </c>
      <c r="U36" s="33"/>
      <c r="V36" s="43">
        <v>50</v>
      </c>
      <c r="W36" s="43">
        <v>32.5</v>
      </c>
      <c r="X36" s="43">
        <v>48</v>
      </c>
      <c r="Y36" s="59">
        <v>8.5</v>
      </c>
      <c r="Z36" s="59">
        <v>8.5</v>
      </c>
      <c r="AA36" s="59">
        <v>13</v>
      </c>
      <c r="AB36" s="44">
        <v>8</v>
      </c>
      <c r="AC36" s="45">
        <v>1</v>
      </c>
      <c r="AD36" s="46">
        <f t="shared" si="15"/>
        <v>9.3924999999999998E-4</v>
      </c>
      <c r="AE36" s="44">
        <v>63</v>
      </c>
      <c r="AF36" s="47">
        <f t="shared" si="16"/>
        <v>67074.793718392335</v>
      </c>
      <c r="AG36" s="48">
        <v>2250</v>
      </c>
      <c r="AH36" s="49">
        <f t="shared" si="17"/>
        <v>3.3544642857142856E-2</v>
      </c>
      <c r="AI36" s="50" t="s">
        <v>84</v>
      </c>
      <c r="AJ36" s="51">
        <v>0.23400000000000001</v>
      </c>
      <c r="AK36" s="49">
        <f t="shared" si="18"/>
        <v>0.33228000000000002</v>
      </c>
      <c r="AL36" s="49">
        <f t="shared" si="19"/>
        <v>1.7858246428571429</v>
      </c>
      <c r="AM36" s="52">
        <v>0.01</v>
      </c>
      <c r="AN36" s="49">
        <f t="shared" si="20"/>
        <v>0.03</v>
      </c>
      <c r="AO36" s="52">
        <v>0.05</v>
      </c>
      <c r="AP36" s="49">
        <f t="shared" si="21"/>
        <v>0.15000000000000002</v>
      </c>
      <c r="AQ36" s="52">
        <v>0</v>
      </c>
      <c r="AR36" s="52">
        <v>0</v>
      </c>
      <c r="AS36" s="49">
        <f t="shared" si="22"/>
        <v>0</v>
      </c>
      <c r="AT36" s="49">
        <f t="shared" si="23"/>
        <v>0.18000000000000002</v>
      </c>
      <c r="AU36" s="49">
        <f t="shared" si="24"/>
        <v>1.9658246428571429</v>
      </c>
      <c r="AV36" s="53">
        <f t="shared" si="25"/>
        <v>0.34472511904761904</v>
      </c>
      <c r="AW36" s="54">
        <v>3</v>
      </c>
      <c r="AX36" s="55">
        <v>8.5</v>
      </c>
      <c r="AY36" s="53">
        <f t="shared" si="26"/>
        <v>0.6470588235294118</v>
      </c>
      <c r="AZ36" s="6"/>
      <c r="BA36" s="33">
        <v>500</v>
      </c>
      <c r="BB36" s="49">
        <f t="shared" si="27"/>
        <v>982.91232142857143</v>
      </c>
      <c r="BC36" s="49">
        <f t="shared" si="28"/>
        <v>1500</v>
      </c>
      <c r="BD36" s="49">
        <f t="shared" si="29"/>
        <v>4250</v>
      </c>
      <c r="BE36" s="56"/>
      <c r="BF36" s="33"/>
      <c r="BG36" s="33"/>
      <c r="BH36" s="2" t="s">
        <v>68</v>
      </c>
      <c r="BI36" s="2" t="s">
        <v>69</v>
      </c>
      <c r="BJ36" s="2" t="s">
        <v>79</v>
      </c>
    </row>
    <row r="37" spans="1:62" ht="20.100000000000001" customHeight="1">
      <c r="A37" s="32">
        <v>125</v>
      </c>
      <c r="B37" s="80"/>
      <c r="C37" s="33"/>
      <c r="D37" s="33" t="s">
        <v>168</v>
      </c>
      <c r="E37" s="34" t="s">
        <v>312</v>
      </c>
      <c r="F37" s="33" t="s">
        <v>64</v>
      </c>
      <c r="G37" s="35" t="s">
        <v>169</v>
      </c>
      <c r="H37" s="33" t="s">
        <v>85</v>
      </c>
      <c r="I37" s="33" t="s">
        <v>85</v>
      </c>
      <c r="J37" s="37"/>
      <c r="K37" s="38" t="s">
        <v>77</v>
      </c>
      <c r="L37" s="39" t="s">
        <v>172</v>
      </c>
      <c r="M37" s="37" t="s">
        <v>154</v>
      </c>
      <c r="N37" s="33"/>
      <c r="O37" s="40"/>
      <c r="P37" s="78" t="s">
        <v>263</v>
      </c>
      <c r="Q37" s="41"/>
      <c r="R37" s="33" t="s">
        <v>65</v>
      </c>
      <c r="S37" s="42">
        <v>1.42</v>
      </c>
      <c r="T37" s="33" t="s">
        <v>66</v>
      </c>
      <c r="U37" s="33"/>
      <c r="V37" s="43">
        <v>50</v>
      </c>
      <c r="W37" s="43">
        <v>32.5</v>
      </c>
      <c r="X37" s="43">
        <v>48</v>
      </c>
      <c r="Y37" s="59">
        <v>11</v>
      </c>
      <c r="Z37" s="59">
        <v>4</v>
      </c>
      <c r="AA37" s="59">
        <v>15.5</v>
      </c>
      <c r="AB37" s="44">
        <v>8</v>
      </c>
      <c r="AC37" s="45">
        <v>1</v>
      </c>
      <c r="AD37" s="46">
        <f t="shared" si="15"/>
        <v>6.8199999999999999E-4</v>
      </c>
      <c r="AE37" s="44">
        <v>63</v>
      </c>
      <c r="AF37" s="47">
        <f t="shared" si="16"/>
        <v>92375.366568914964</v>
      </c>
      <c r="AG37" s="48">
        <v>2250</v>
      </c>
      <c r="AH37" s="49">
        <f t="shared" si="17"/>
        <v>2.4357142857142855E-2</v>
      </c>
      <c r="AI37" s="50" t="s">
        <v>81</v>
      </c>
      <c r="AJ37" s="51">
        <v>0.23400000000000001</v>
      </c>
      <c r="AK37" s="49">
        <f t="shared" si="18"/>
        <v>0.33228000000000002</v>
      </c>
      <c r="AL37" s="49">
        <f t="shared" si="19"/>
        <v>1.7766371428571426</v>
      </c>
      <c r="AM37" s="52">
        <v>0.01</v>
      </c>
      <c r="AN37" s="49">
        <f t="shared" si="20"/>
        <v>0.03</v>
      </c>
      <c r="AO37" s="52">
        <v>0.05</v>
      </c>
      <c r="AP37" s="49">
        <f t="shared" si="21"/>
        <v>0.15000000000000002</v>
      </c>
      <c r="AQ37" s="52">
        <v>0</v>
      </c>
      <c r="AR37" s="52">
        <v>0</v>
      </c>
      <c r="AS37" s="49">
        <f t="shared" si="22"/>
        <v>0</v>
      </c>
      <c r="AT37" s="49">
        <f t="shared" si="23"/>
        <v>0.18000000000000002</v>
      </c>
      <c r="AU37" s="49">
        <f t="shared" si="24"/>
        <v>1.9566371428571425</v>
      </c>
      <c r="AV37" s="53">
        <f t="shared" si="25"/>
        <v>0.34778761904761918</v>
      </c>
      <c r="AW37" s="54">
        <v>3</v>
      </c>
      <c r="AX37" s="55">
        <v>8.5</v>
      </c>
      <c r="AY37" s="53">
        <f t="shared" si="26"/>
        <v>0.6470588235294118</v>
      </c>
      <c r="AZ37" s="6"/>
      <c r="BA37" s="33">
        <v>500</v>
      </c>
      <c r="BB37" s="49">
        <f t="shared" si="27"/>
        <v>978.3185714285712</v>
      </c>
      <c r="BC37" s="49">
        <f t="shared" si="28"/>
        <v>1500</v>
      </c>
      <c r="BD37" s="49">
        <f t="shared" si="29"/>
        <v>4250</v>
      </c>
      <c r="BE37" s="56"/>
      <c r="BF37" s="33"/>
      <c r="BG37" s="33"/>
      <c r="BH37" s="2" t="s">
        <v>68</v>
      </c>
      <c r="BI37" s="2" t="s">
        <v>69</v>
      </c>
      <c r="BJ37" s="2" t="s">
        <v>79</v>
      </c>
    </row>
    <row r="38" spans="1:62" ht="20.100000000000001" customHeight="1">
      <c r="A38" s="32">
        <v>126</v>
      </c>
      <c r="B38" s="80"/>
      <c r="C38" s="33"/>
      <c r="D38" s="33" t="s">
        <v>168</v>
      </c>
      <c r="E38" s="34" t="s">
        <v>312</v>
      </c>
      <c r="F38" s="33" t="s">
        <v>64</v>
      </c>
      <c r="G38" s="35" t="s">
        <v>169</v>
      </c>
      <c r="H38" s="33" t="s">
        <v>86</v>
      </c>
      <c r="I38" s="33" t="s">
        <v>86</v>
      </c>
      <c r="J38" s="37"/>
      <c r="K38" s="38" t="s">
        <v>77</v>
      </c>
      <c r="L38" s="39" t="s">
        <v>73</v>
      </c>
      <c r="M38" s="37" t="s">
        <v>154</v>
      </c>
      <c r="N38" s="33"/>
      <c r="O38" s="40"/>
      <c r="P38" s="78" t="s">
        <v>264</v>
      </c>
      <c r="Q38" s="41"/>
      <c r="R38" s="33" t="s">
        <v>65</v>
      </c>
      <c r="S38" s="42">
        <v>2.67</v>
      </c>
      <c r="T38" s="33" t="s">
        <v>66</v>
      </c>
      <c r="U38" s="33"/>
      <c r="V38" s="43">
        <v>50</v>
      </c>
      <c r="W38" s="43">
        <v>32.5</v>
      </c>
      <c r="X38" s="43">
        <v>48</v>
      </c>
      <c r="Y38" s="59">
        <v>15</v>
      </c>
      <c r="Z38" s="59">
        <v>3.5</v>
      </c>
      <c r="AA38" s="59">
        <v>26</v>
      </c>
      <c r="AB38" s="44">
        <v>8</v>
      </c>
      <c r="AC38" s="45">
        <v>1</v>
      </c>
      <c r="AD38" s="46">
        <f t="shared" si="15"/>
        <v>1.3649999999999999E-3</v>
      </c>
      <c r="AE38" s="44">
        <v>63</v>
      </c>
      <c r="AF38" s="47">
        <f t="shared" si="16"/>
        <v>46153.846153846156</v>
      </c>
      <c r="AG38" s="48">
        <v>2250</v>
      </c>
      <c r="AH38" s="49">
        <f t="shared" si="17"/>
        <v>4.8749999999999995E-2</v>
      </c>
      <c r="AI38" s="50" t="s">
        <v>81</v>
      </c>
      <c r="AJ38" s="51">
        <v>0.23400000000000001</v>
      </c>
      <c r="AK38" s="49">
        <f t="shared" si="18"/>
        <v>0.62478</v>
      </c>
      <c r="AL38" s="49">
        <f t="shared" si="19"/>
        <v>3.3435299999999999</v>
      </c>
      <c r="AM38" s="52">
        <v>0.01</v>
      </c>
      <c r="AN38" s="49">
        <f t="shared" si="20"/>
        <v>5.2999999999999999E-2</v>
      </c>
      <c r="AO38" s="52">
        <v>0.05</v>
      </c>
      <c r="AP38" s="49">
        <f t="shared" si="21"/>
        <v>0.26500000000000001</v>
      </c>
      <c r="AQ38" s="52">
        <v>0</v>
      </c>
      <c r="AR38" s="52">
        <v>0</v>
      </c>
      <c r="AS38" s="49">
        <f t="shared" si="22"/>
        <v>0</v>
      </c>
      <c r="AT38" s="49">
        <f t="shared" si="23"/>
        <v>0.318</v>
      </c>
      <c r="AU38" s="49">
        <f t="shared" si="24"/>
        <v>3.66153</v>
      </c>
      <c r="AV38" s="53">
        <f t="shared" si="25"/>
        <v>0.3091452830188679</v>
      </c>
      <c r="AW38" s="54">
        <v>5.3</v>
      </c>
      <c r="AX38" s="55">
        <v>15</v>
      </c>
      <c r="AY38" s="53">
        <f t="shared" si="26"/>
        <v>0.64666666666666661</v>
      </c>
      <c r="AZ38" s="6"/>
      <c r="BA38" s="33">
        <v>500</v>
      </c>
      <c r="BB38" s="49">
        <f t="shared" si="27"/>
        <v>1830.7649999999999</v>
      </c>
      <c r="BC38" s="49">
        <f t="shared" si="28"/>
        <v>2650</v>
      </c>
      <c r="BD38" s="49">
        <f t="shared" si="29"/>
        <v>7500</v>
      </c>
      <c r="BE38" s="56"/>
      <c r="BF38" s="33"/>
      <c r="BG38" s="33"/>
      <c r="BH38" s="2" t="s">
        <v>68</v>
      </c>
      <c r="BI38" s="2" t="s">
        <v>69</v>
      </c>
      <c r="BJ38" s="2" t="s">
        <v>79</v>
      </c>
    </row>
    <row r="39" spans="1:62" ht="20.100000000000001" customHeight="1">
      <c r="A39" s="32">
        <v>127</v>
      </c>
      <c r="B39" s="80"/>
      <c r="C39" s="33"/>
      <c r="D39" s="33" t="s">
        <v>168</v>
      </c>
      <c r="E39" s="34" t="s">
        <v>312</v>
      </c>
      <c r="F39" s="33" t="s">
        <v>64</v>
      </c>
      <c r="G39" s="35" t="s">
        <v>169</v>
      </c>
      <c r="H39" s="33" t="s">
        <v>88</v>
      </c>
      <c r="I39" s="33" t="s">
        <v>88</v>
      </c>
      <c r="J39" s="37"/>
      <c r="K39" s="38" t="s">
        <v>77</v>
      </c>
      <c r="L39" s="39" t="s">
        <v>109</v>
      </c>
      <c r="M39" s="37" t="s">
        <v>154</v>
      </c>
      <c r="N39" s="33"/>
      <c r="O39" s="40"/>
      <c r="P39" s="78" t="s">
        <v>265</v>
      </c>
      <c r="Q39" s="41"/>
      <c r="R39" s="33" t="s">
        <v>65</v>
      </c>
      <c r="S39" s="42">
        <v>2.4700000000000002</v>
      </c>
      <c r="T39" s="33" t="s">
        <v>66</v>
      </c>
      <c r="U39" s="33"/>
      <c r="V39" s="43">
        <v>50</v>
      </c>
      <c r="W39" s="43">
        <v>32.5</v>
      </c>
      <c r="X39" s="43">
        <v>48</v>
      </c>
      <c r="Y39" s="59">
        <v>11</v>
      </c>
      <c r="Z39" s="59">
        <v>11</v>
      </c>
      <c r="AA39" s="59">
        <v>12</v>
      </c>
      <c r="AB39" s="44">
        <v>8</v>
      </c>
      <c r="AC39" s="45">
        <v>1</v>
      </c>
      <c r="AD39" s="46">
        <f t="shared" si="15"/>
        <v>1.4519999999999999E-3</v>
      </c>
      <c r="AE39" s="44">
        <v>63</v>
      </c>
      <c r="AF39" s="47">
        <f t="shared" si="16"/>
        <v>43388.42975206612</v>
      </c>
      <c r="AG39" s="48">
        <v>2250</v>
      </c>
      <c r="AH39" s="49">
        <f t="shared" si="17"/>
        <v>5.1857142857142852E-2</v>
      </c>
      <c r="AI39" s="50" t="s">
        <v>81</v>
      </c>
      <c r="AJ39" s="51">
        <v>0.23400000000000001</v>
      </c>
      <c r="AK39" s="49">
        <f t="shared" si="18"/>
        <v>0.57798000000000005</v>
      </c>
      <c r="AL39" s="49">
        <f t="shared" si="19"/>
        <v>3.0998371428571434</v>
      </c>
      <c r="AM39" s="52">
        <v>0.01</v>
      </c>
      <c r="AN39" s="49">
        <f t="shared" si="20"/>
        <v>4.9500000000000002E-2</v>
      </c>
      <c r="AO39" s="52">
        <v>0.05</v>
      </c>
      <c r="AP39" s="49">
        <f t="shared" si="21"/>
        <v>0.24750000000000003</v>
      </c>
      <c r="AQ39" s="52">
        <v>0</v>
      </c>
      <c r="AR39" s="52">
        <v>0</v>
      </c>
      <c r="AS39" s="49">
        <f t="shared" si="22"/>
        <v>0</v>
      </c>
      <c r="AT39" s="49">
        <f t="shared" si="23"/>
        <v>0.29700000000000004</v>
      </c>
      <c r="AU39" s="49">
        <f t="shared" si="24"/>
        <v>3.3968371428571436</v>
      </c>
      <c r="AV39" s="53">
        <f t="shared" si="25"/>
        <v>0.31377027417027403</v>
      </c>
      <c r="AW39" s="54">
        <v>4.95</v>
      </c>
      <c r="AX39" s="55">
        <v>13</v>
      </c>
      <c r="AY39" s="53">
        <f t="shared" si="26"/>
        <v>0.61923076923076925</v>
      </c>
      <c r="AZ39" s="6"/>
      <c r="BA39" s="33">
        <v>500</v>
      </c>
      <c r="BB39" s="49">
        <f t="shared" si="27"/>
        <v>1698.4185714285718</v>
      </c>
      <c r="BC39" s="49">
        <f t="shared" si="28"/>
        <v>2475</v>
      </c>
      <c r="BD39" s="49">
        <f t="shared" si="29"/>
        <v>6500</v>
      </c>
      <c r="BE39" s="56"/>
      <c r="BF39" s="33"/>
      <c r="BG39" s="33"/>
      <c r="BH39" s="2" t="s">
        <v>68</v>
      </c>
      <c r="BI39" s="2" t="s">
        <v>69</v>
      </c>
      <c r="BJ39" s="2" t="s">
        <v>79</v>
      </c>
    </row>
    <row r="40" spans="1:62" ht="20.100000000000001" customHeight="1">
      <c r="A40" s="32">
        <v>128</v>
      </c>
      <c r="B40" s="80"/>
      <c r="C40" s="33"/>
      <c r="D40" s="33" t="s">
        <v>168</v>
      </c>
      <c r="E40" s="34" t="s">
        <v>312</v>
      </c>
      <c r="F40" s="33" t="s">
        <v>64</v>
      </c>
      <c r="G40" s="35" t="s">
        <v>169</v>
      </c>
      <c r="H40" s="33" t="s">
        <v>103</v>
      </c>
      <c r="I40" s="33" t="s">
        <v>103</v>
      </c>
      <c r="J40" s="37"/>
      <c r="K40" s="38" t="s">
        <v>77</v>
      </c>
      <c r="L40" s="39" t="s">
        <v>104</v>
      </c>
      <c r="M40" s="37" t="s">
        <v>154</v>
      </c>
      <c r="N40" s="33"/>
      <c r="O40" s="40"/>
      <c r="P40" s="78" t="s">
        <v>266</v>
      </c>
      <c r="Q40" s="41"/>
      <c r="R40" s="33" t="s">
        <v>65</v>
      </c>
      <c r="S40" s="42">
        <v>2.35</v>
      </c>
      <c r="T40" s="33" t="s">
        <v>66</v>
      </c>
      <c r="U40" s="33"/>
      <c r="V40" s="43">
        <v>50</v>
      </c>
      <c r="W40" s="43">
        <v>32.5</v>
      </c>
      <c r="X40" s="43">
        <v>48</v>
      </c>
      <c r="Y40" s="59">
        <v>16</v>
      </c>
      <c r="Z40" s="59">
        <v>9</v>
      </c>
      <c r="AA40" s="59">
        <v>12</v>
      </c>
      <c r="AB40" s="44">
        <v>8</v>
      </c>
      <c r="AC40" s="45">
        <v>1</v>
      </c>
      <c r="AD40" s="46">
        <f t="shared" si="15"/>
        <v>1.7279999999999999E-3</v>
      </c>
      <c r="AE40" s="44">
        <v>63</v>
      </c>
      <c r="AF40" s="47">
        <f t="shared" si="16"/>
        <v>36458.333333333336</v>
      </c>
      <c r="AG40" s="48">
        <v>2250</v>
      </c>
      <c r="AH40" s="49">
        <f t="shared" si="17"/>
        <v>6.1714285714285708E-2</v>
      </c>
      <c r="AI40" s="50" t="s">
        <v>81</v>
      </c>
      <c r="AJ40" s="51">
        <v>0.23400000000000001</v>
      </c>
      <c r="AK40" s="49">
        <f t="shared" si="18"/>
        <v>0.54990000000000006</v>
      </c>
      <c r="AL40" s="49">
        <f t="shared" si="19"/>
        <v>2.961614285714286</v>
      </c>
      <c r="AM40" s="52">
        <v>0.01</v>
      </c>
      <c r="AN40" s="49">
        <f t="shared" si="20"/>
        <v>5.0999999999999997E-2</v>
      </c>
      <c r="AO40" s="52">
        <v>0.05</v>
      </c>
      <c r="AP40" s="49">
        <f t="shared" si="21"/>
        <v>0.255</v>
      </c>
      <c r="AQ40" s="52">
        <v>0</v>
      </c>
      <c r="AR40" s="52">
        <v>0</v>
      </c>
      <c r="AS40" s="49">
        <f t="shared" si="22"/>
        <v>0</v>
      </c>
      <c r="AT40" s="49">
        <f t="shared" si="23"/>
        <v>0.30599999999999999</v>
      </c>
      <c r="AU40" s="49">
        <f t="shared" si="24"/>
        <v>3.267614285714286</v>
      </c>
      <c r="AV40" s="53">
        <f t="shared" si="25"/>
        <v>0.35929131652661056</v>
      </c>
      <c r="AW40" s="54">
        <v>5.0999999999999996</v>
      </c>
      <c r="AX40" s="55">
        <v>14.99</v>
      </c>
      <c r="AY40" s="53">
        <f t="shared" si="26"/>
        <v>0.65977318212141434</v>
      </c>
      <c r="AZ40" s="6"/>
      <c r="BA40" s="33">
        <v>500</v>
      </c>
      <c r="BB40" s="49">
        <f t="shared" si="27"/>
        <v>1633.8071428571429</v>
      </c>
      <c r="BC40" s="49">
        <f t="shared" si="28"/>
        <v>2550</v>
      </c>
      <c r="BD40" s="49">
        <f t="shared" si="29"/>
        <v>7495</v>
      </c>
      <c r="BE40" s="56"/>
      <c r="BF40" s="33"/>
      <c r="BG40" s="33"/>
      <c r="BH40" s="2" t="s">
        <v>68</v>
      </c>
      <c r="BI40" s="2" t="s">
        <v>69</v>
      </c>
      <c r="BJ40" s="2" t="s">
        <v>79</v>
      </c>
    </row>
    <row r="41" spans="1:62" ht="20.100000000000001" customHeight="1">
      <c r="A41" s="32">
        <v>129</v>
      </c>
      <c r="B41" s="80"/>
      <c r="C41" s="33"/>
      <c r="D41" s="33" t="s">
        <v>168</v>
      </c>
      <c r="E41" s="34" t="s">
        <v>312</v>
      </c>
      <c r="F41" s="33" t="s">
        <v>64</v>
      </c>
      <c r="G41" s="35" t="s">
        <v>169</v>
      </c>
      <c r="H41" s="33" t="s">
        <v>110</v>
      </c>
      <c r="I41" s="33" t="s">
        <v>110</v>
      </c>
      <c r="J41" s="37"/>
      <c r="K41" s="38" t="s">
        <v>77</v>
      </c>
      <c r="L41" s="39" t="s">
        <v>111</v>
      </c>
      <c r="M41" s="37" t="s">
        <v>154</v>
      </c>
      <c r="N41" s="33"/>
      <c r="O41" s="40"/>
      <c r="P41" s="78" t="s">
        <v>267</v>
      </c>
      <c r="Q41" s="41"/>
      <c r="R41" s="33" t="s">
        <v>65</v>
      </c>
      <c r="S41" s="42">
        <v>4.62</v>
      </c>
      <c r="T41" s="33" t="s">
        <v>66</v>
      </c>
      <c r="U41" s="33"/>
      <c r="V41" s="43">
        <v>50</v>
      </c>
      <c r="W41" s="43">
        <v>32.5</v>
      </c>
      <c r="X41" s="43">
        <v>48</v>
      </c>
      <c r="Y41" s="59">
        <v>16.5</v>
      </c>
      <c r="Z41" s="59">
        <v>16.5</v>
      </c>
      <c r="AA41" s="59">
        <v>16</v>
      </c>
      <c r="AB41" s="44">
        <v>8</v>
      </c>
      <c r="AC41" s="45">
        <v>1</v>
      </c>
      <c r="AD41" s="46">
        <f t="shared" si="15"/>
        <v>4.3559999999999996E-3</v>
      </c>
      <c r="AE41" s="44">
        <v>63</v>
      </c>
      <c r="AF41" s="47">
        <f t="shared" si="16"/>
        <v>14462.809917355373</v>
      </c>
      <c r="AG41" s="48">
        <v>2250</v>
      </c>
      <c r="AH41" s="49">
        <f t="shared" si="17"/>
        <v>0.15557142857142855</v>
      </c>
      <c r="AI41" s="50" t="s">
        <v>81</v>
      </c>
      <c r="AJ41" s="51">
        <v>0.23400000000000001</v>
      </c>
      <c r="AK41" s="49">
        <f t="shared" si="18"/>
        <v>1.08108</v>
      </c>
      <c r="AL41" s="49">
        <f t="shared" si="19"/>
        <v>5.8566514285714284</v>
      </c>
      <c r="AM41" s="52">
        <v>0.01</v>
      </c>
      <c r="AN41" s="49">
        <f t="shared" si="20"/>
        <v>8.900000000000001E-2</v>
      </c>
      <c r="AO41" s="52">
        <v>0.05</v>
      </c>
      <c r="AP41" s="49">
        <f t="shared" si="21"/>
        <v>0.44500000000000006</v>
      </c>
      <c r="AQ41" s="52">
        <v>0</v>
      </c>
      <c r="AR41" s="52">
        <v>0</v>
      </c>
      <c r="AS41" s="49">
        <f t="shared" si="22"/>
        <v>0</v>
      </c>
      <c r="AT41" s="49">
        <f t="shared" si="23"/>
        <v>0.53400000000000003</v>
      </c>
      <c r="AU41" s="49">
        <f t="shared" si="24"/>
        <v>6.3906514285714282</v>
      </c>
      <c r="AV41" s="53">
        <f t="shared" si="25"/>
        <v>0.28194927768860362</v>
      </c>
      <c r="AW41" s="54">
        <v>8.9</v>
      </c>
      <c r="AX41" s="55">
        <v>24.99</v>
      </c>
      <c r="AY41" s="53">
        <f t="shared" si="26"/>
        <v>0.64385754301720677</v>
      </c>
      <c r="AZ41" s="6"/>
      <c r="BA41" s="33">
        <v>500</v>
      </c>
      <c r="BB41" s="49">
        <f t="shared" si="27"/>
        <v>3195.3257142857142</v>
      </c>
      <c r="BC41" s="49">
        <f t="shared" si="28"/>
        <v>4450</v>
      </c>
      <c r="BD41" s="49">
        <f t="shared" si="29"/>
        <v>12495</v>
      </c>
      <c r="BE41" s="56"/>
      <c r="BF41" s="33"/>
      <c r="BG41" s="33"/>
      <c r="BH41" s="2" t="s">
        <v>68</v>
      </c>
      <c r="BI41" s="2" t="s">
        <v>69</v>
      </c>
      <c r="BJ41" s="2" t="s">
        <v>79</v>
      </c>
    </row>
    <row r="42" spans="1:62" ht="20.100000000000001" customHeight="1">
      <c r="A42" s="32">
        <v>130</v>
      </c>
      <c r="B42" s="80"/>
      <c r="C42" s="33"/>
      <c r="D42" s="33" t="s">
        <v>168</v>
      </c>
      <c r="E42" s="34" t="s">
        <v>312</v>
      </c>
      <c r="F42" s="33" t="s">
        <v>64</v>
      </c>
      <c r="G42" s="35" t="s">
        <v>169</v>
      </c>
      <c r="H42" s="33" t="s">
        <v>89</v>
      </c>
      <c r="I42" s="36" t="s">
        <v>112</v>
      </c>
      <c r="J42" s="37"/>
      <c r="K42" s="38" t="s">
        <v>77</v>
      </c>
      <c r="L42" s="39" t="s">
        <v>90</v>
      </c>
      <c r="M42" s="37" t="s">
        <v>154</v>
      </c>
      <c r="N42" s="33"/>
      <c r="O42" s="40"/>
      <c r="P42" s="78" t="s">
        <v>268</v>
      </c>
      <c r="Q42" s="41"/>
      <c r="R42" s="33" t="s">
        <v>65</v>
      </c>
      <c r="S42" s="42">
        <v>4.05</v>
      </c>
      <c r="T42" s="33" t="s">
        <v>66</v>
      </c>
      <c r="U42" s="33"/>
      <c r="V42" s="43">
        <v>50</v>
      </c>
      <c r="W42" s="43">
        <v>32.5</v>
      </c>
      <c r="X42" s="43">
        <v>48</v>
      </c>
      <c r="Y42" s="59">
        <v>11</v>
      </c>
      <c r="Z42" s="59">
        <v>11</v>
      </c>
      <c r="AA42" s="59">
        <v>40</v>
      </c>
      <c r="AB42" s="44">
        <v>8</v>
      </c>
      <c r="AC42" s="45">
        <v>1</v>
      </c>
      <c r="AD42" s="46">
        <f t="shared" si="15"/>
        <v>4.8399999999999997E-3</v>
      </c>
      <c r="AE42" s="44">
        <v>63</v>
      </c>
      <c r="AF42" s="47">
        <f t="shared" si="16"/>
        <v>13016.528925619836</v>
      </c>
      <c r="AG42" s="48">
        <v>2250</v>
      </c>
      <c r="AH42" s="49">
        <f t="shared" si="17"/>
        <v>0.17285714285714285</v>
      </c>
      <c r="AI42" s="50" t="s">
        <v>91</v>
      </c>
      <c r="AJ42" s="51">
        <v>0.23400000000000001</v>
      </c>
      <c r="AK42" s="49">
        <f t="shared" si="18"/>
        <v>0.94769999999999999</v>
      </c>
      <c r="AL42" s="49">
        <f t="shared" si="19"/>
        <v>5.1705571428571426</v>
      </c>
      <c r="AM42" s="52">
        <v>0.01</v>
      </c>
      <c r="AN42" s="49">
        <f t="shared" si="20"/>
        <v>7.7499999999999999E-2</v>
      </c>
      <c r="AO42" s="52">
        <v>0.05</v>
      </c>
      <c r="AP42" s="49">
        <f t="shared" si="21"/>
        <v>0.38750000000000001</v>
      </c>
      <c r="AQ42" s="52">
        <v>0</v>
      </c>
      <c r="AR42" s="52">
        <v>0</v>
      </c>
      <c r="AS42" s="49">
        <f t="shared" si="22"/>
        <v>0</v>
      </c>
      <c r="AT42" s="49">
        <f t="shared" si="23"/>
        <v>0.46500000000000002</v>
      </c>
      <c r="AU42" s="49">
        <f t="shared" si="24"/>
        <v>5.6355571428571425</v>
      </c>
      <c r="AV42" s="53">
        <f t="shared" si="25"/>
        <v>0.27283133640552998</v>
      </c>
      <c r="AW42" s="54">
        <v>7.75</v>
      </c>
      <c r="AX42" s="55">
        <v>21.99</v>
      </c>
      <c r="AY42" s="53">
        <f t="shared" si="26"/>
        <v>0.64756707594361074</v>
      </c>
      <c r="AZ42" s="6"/>
      <c r="BA42" s="33">
        <v>500</v>
      </c>
      <c r="BB42" s="49">
        <f t="shared" si="27"/>
        <v>2817.7785714285715</v>
      </c>
      <c r="BC42" s="49">
        <f t="shared" si="28"/>
        <v>3875</v>
      </c>
      <c r="BD42" s="49">
        <f t="shared" si="29"/>
        <v>10995</v>
      </c>
      <c r="BE42" s="56"/>
      <c r="BF42" s="33"/>
      <c r="BG42" s="60" t="s">
        <v>92</v>
      </c>
      <c r="BH42" s="2" t="s">
        <v>68</v>
      </c>
      <c r="BI42" s="2" t="s">
        <v>69</v>
      </c>
      <c r="BJ42" s="2" t="s">
        <v>79</v>
      </c>
    </row>
    <row r="43" spans="1:62" ht="20.100000000000001" customHeight="1">
      <c r="A43" s="32">
        <v>131</v>
      </c>
      <c r="B43" s="80"/>
      <c r="C43" s="33"/>
      <c r="D43" s="33" t="s">
        <v>168</v>
      </c>
      <c r="E43" s="34" t="s">
        <v>312</v>
      </c>
      <c r="F43" s="33" t="s">
        <v>64</v>
      </c>
      <c r="G43" s="35" t="s">
        <v>169</v>
      </c>
      <c r="H43" s="33" t="s">
        <v>93</v>
      </c>
      <c r="I43" s="33" t="s">
        <v>93</v>
      </c>
      <c r="J43" s="37"/>
      <c r="K43" s="38" t="s">
        <v>77</v>
      </c>
      <c r="L43" s="39" t="s">
        <v>173</v>
      </c>
      <c r="M43" s="37" t="s">
        <v>154</v>
      </c>
      <c r="N43" s="33"/>
      <c r="O43" s="40"/>
      <c r="P43" s="78" t="s">
        <v>269</v>
      </c>
      <c r="Q43" s="41"/>
      <c r="R43" s="33" t="s">
        <v>65</v>
      </c>
      <c r="S43" s="42">
        <v>3.92</v>
      </c>
      <c r="T43" s="33" t="s">
        <v>66</v>
      </c>
      <c r="U43" s="33"/>
      <c r="V43" s="43">
        <v>50</v>
      </c>
      <c r="W43" s="43">
        <v>32.5</v>
      </c>
      <c r="X43" s="43">
        <v>48</v>
      </c>
      <c r="Y43" s="59">
        <v>16</v>
      </c>
      <c r="Z43" s="59">
        <v>16</v>
      </c>
      <c r="AA43" s="59">
        <v>17</v>
      </c>
      <c r="AB43" s="44">
        <v>8</v>
      </c>
      <c r="AC43" s="45">
        <v>1</v>
      </c>
      <c r="AD43" s="46">
        <f t="shared" si="15"/>
        <v>4.352E-3</v>
      </c>
      <c r="AE43" s="44">
        <v>63</v>
      </c>
      <c r="AF43" s="47">
        <f t="shared" si="16"/>
        <v>14476.10294117647</v>
      </c>
      <c r="AG43" s="48">
        <v>2250</v>
      </c>
      <c r="AH43" s="49">
        <f t="shared" si="17"/>
        <v>0.15542857142857144</v>
      </c>
      <c r="AI43" s="50" t="s">
        <v>81</v>
      </c>
      <c r="AJ43" s="51">
        <v>0.23400000000000001</v>
      </c>
      <c r="AK43" s="49">
        <f t="shared" si="18"/>
        <v>0.91727999999999998</v>
      </c>
      <c r="AL43" s="49">
        <f t="shared" si="19"/>
        <v>4.9927085714285715</v>
      </c>
      <c r="AM43" s="52">
        <v>0.01</v>
      </c>
      <c r="AN43" s="49">
        <f t="shared" si="20"/>
        <v>7.6499999999999999E-2</v>
      </c>
      <c r="AO43" s="52">
        <v>0.05</v>
      </c>
      <c r="AP43" s="49">
        <f t="shared" si="21"/>
        <v>0.38250000000000006</v>
      </c>
      <c r="AQ43" s="52">
        <v>0</v>
      </c>
      <c r="AR43" s="52">
        <v>0</v>
      </c>
      <c r="AS43" s="49">
        <f t="shared" si="22"/>
        <v>0</v>
      </c>
      <c r="AT43" s="49">
        <f t="shared" si="23"/>
        <v>0.45900000000000007</v>
      </c>
      <c r="AU43" s="49">
        <f t="shared" si="24"/>
        <v>5.451708571428572</v>
      </c>
      <c r="AV43" s="53">
        <f t="shared" si="25"/>
        <v>0.28735835667600368</v>
      </c>
      <c r="AW43" s="54">
        <v>7.65</v>
      </c>
      <c r="AX43" s="55">
        <v>20.5</v>
      </c>
      <c r="AY43" s="53">
        <f t="shared" si="26"/>
        <v>0.62682926829268293</v>
      </c>
      <c r="AZ43" s="6"/>
      <c r="BA43" s="33">
        <v>500</v>
      </c>
      <c r="BB43" s="49">
        <f t="shared" si="27"/>
        <v>2725.8542857142861</v>
      </c>
      <c r="BC43" s="49">
        <f t="shared" si="28"/>
        <v>3825</v>
      </c>
      <c r="BD43" s="49">
        <f t="shared" si="29"/>
        <v>10250</v>
      </c>
      <c r="BE43" s="56"/>
      <c r="BF43" s="33"/>
      <c r="BG43" s="33"/>
      <c r="BH43" s="2" t="s">
        <v>68</v>
      </c>
      <c r="BI43" s="2" t="s">
        <v>69</v>
      </c>
      <c r="BJ43" s="2" t="s">
        <v>79</v>
      </c>
    </row>
    <row r="44" spans="1:62" ht="20.100000000000001" customHeight="1">
      <c r="A44" s="32">
        <v>132</v>
      </c>
      <c r="B44" s="81"/>
      <c r="C44" s="33"/>
      <c r="D44" s="33" t="s">
        <v>168</v>
      </c>
      <c r="E44" s="34" t="s">
        <v>312</v>
      </c>
      <c r="F44" s="33" t="s">
        <v>64</v>
      </c>
      <c r="G44" s="35" t="s">
        <v>169</v>
      </c>
      <c r="H44" s="33" t="s">
        <v>94</v>
      </c>
      <c r="I44" s="33" t="s">
        <v>94</v>
      </c>
      <c r="J44" s="37"/>
      <c r="K44" s="38" t="s">
        <v>77</v>
      </c>
      <c r="L44" s="39" t="s">
        <v>95</v>
      </c>
      <c r="M44" s="37" t="s">
        <v>154</v>
      </c>
      <c r="N44" s="33"/>
      <c r="O44" s="40"/>
      <c r="P44" s="78" t="s">
        <v>270</v>
      </c>
      <c r="Q44" s="41"/>
      <c r="R44" s="33" t="s">
        <v>65</v>
      </c>
      <c r="S44" s="42">
        <v>6.45</v>
      </c>
      <c r="T44" s="33" t="s">
        <v>66</v>
      </c>
      <c r="U44" s="33"/>
      <c r="V44" s="43">
        <v>50</v>
      </c>
      <c r="W44" s="43">
        <v>32.5</v>
      </c>
      <c r="X44" s="43">
        <v>48</v>
      </c>
      <c r="Y44" s="59">
        <v>21.5</v>
      </c>
      <c r="Z44" s="59">
        <v>21.5</v>
      </c>
      <c r="AA44" s="59">
        <v>27.5</v>
      </c>
      <c r="AB44" s="44">
        <v>8</v>
      </c>
      <c r="AC44" s="45">
        <v>1</v>
      </c>
      <c r="AD44" s="46">
        <f t="shared" si="15"/>
        <v>1.2711874999999999E-2</v>
      </c>
      <c r="AE44" s="44">
        <v>63</v>
      </c>
      <c r="AF44" s="47">
        <f t="shared" si="16"/>
        <v>4955.9958700034422</v>
      </c>
      <c r="AG44" s="48">
        <v>2250</v>
      </c>
      <c r="AH44" s="49">
        <f t="shared" si="17"/>
        <v>0.45399553571428569</v>
      </c>
      <c r="AI44" s="50" t="s">
        <v>81</v>
      </c>
      <c r="AJ44" s="51">
        <v>0.23400000000000001</v>
      </c>
      <c r="AK44" s="49">
        <f t="shared" si="18"/>
        <v>1.5093000000000001</v>
      </c>
      <c r="AL44" s="49">
        <f t="shared" si="19"/>
        <v>8.4132955357142851</v>
      </c>
      <c r="AM44" s="52">
        <v>0.01</v>
      </c>
      <c r="AN44" s="49">
        <f t="shared" si="20"/>
        <v>0.13500000000000001</v>
      </c>
      <c r="AO44" s="52">
        <v>0.05</v>
      </c>
      <c r="AP44" s="49">
        <f t="shared" si="21"/>
        <v>0.67500000000000004</v>
      </c>
      <c r="AQ44" s="52">
        <v>0</v>
      </c>
      <c r="AR44" s="52">
        <v>0</v>
      </c>
      <c r="AS44" s="49">
        <f t="shared" si="22"/>
        <v>0</v>
      </c>
      <c r="AT44" s="49">
        <f t="shared" si="23"/>
        <v>0.81</v>
      </c>
      <c r="AU44" s="49">
        <f t="shared" si="24"/>
        <v>9.2232955357142856</v>
      </c>
      <c r="AV44" s="53">
        <f t="shared" si="25"/>
        <v>0.3167929232804233</v>
      </c>
      <c r="AW44" s="54">
        <v>13.5</v>
      </c>
      <c r="AX44" s="55">
        <v>38.99</v>
      </c>
      <c r="AY44" s="53">
        <f t="shared" si="26"/>
        <v>0.65375737368556042</v>
      </c>
      <c r="AZ44" s="6"/>
      <c r="BA44" s="33">
        <v>500</v>
      </c>
      <c r="BB44" s="49">
        <f t="shared" si="27"/>
        <v>4611.6477678571428</v>
      </c>
      <c r="BC44" s="49">
        <f t="shared" si="28"/>
        <v>6750</v>
      </c>
      <c r="BD44" s="49">
        <f t="shared" si="29"/>
        <v>19495</v>
      </c>
      <c r="BE44" s="56"/>
      <c r="BF44" s="33"/>
      <c r="BG44" s="33"/>
      <c r="BH44" s="2" t="s">
        <v>68</v>
      </c>
      <c r="BI44" s="2" t="s">
        <v>69</v>
      </c>
      <c r="BJ44" s="2" t="s">
        <v>79</v>
      </c>
    </row>
    <row r="45" spans="1:62" ht="20.100000000000001" customHeight="1">
      <c r="A45" s="32">
        <v>133</v>
      </c>
      <c r="B45" s="79"/>
      <c r="C45" s="33"/>
      <c r="D45" s="33" t="s">
        <v>174</v>
      </c>
      <c r="E45" s="33"/>
      <c r="F45" s="33" t="s">
        <v>64</v>
      </c>
      <c r="G45" s="35" t="s">
        <v>175</v>
      </c>
      <c r="H45" s="33" t="s">
        <v>74</v>
      </c>
      <c r="I45" s="36" t="s">
        <v>75</v>
      </c>
      <c r="J45" s="37" t="s">
        <v>76</v>
      </c>
      <c r="K45" s="38" t="s">
        <v>77</v>
      </c>
      <c r="L45" s="39" t="s">
        <v>176</v>
      </c>
      <c r="M45" s="37" t="s">
        <v>177</v>
      </c>
      <c r="N45" s="33"/>
      <c r="O45" s="40"/>
      <c r="P45" s="76" t="s">
        <v>271</v>
      </c>
      <c r="Q45" s="41"/>
      <c r="R45" s="33" t="s">
        <v>65</v>
      </c>
      <c r="S45" s="42">
        <v>2.27</v>
      </c>
      <c r="T45" s="33" t="s">
        <v>66</v>
      </c>
      <c r="U45" s="33"/>
      <c r="V45" s="43">
        <v>43.5</v>
      </c>
      <c r="W45" s="43">
        <v>29</v>
      </c>
      <c r="X45" s="43">
        <v>44.5</v>
      </c>
      <c r="Y45" s="57">
        <v>17</v>
      </c>
      <c r="Z45" s="57">
        <v>8.5</v>
      </c>
      <c r="AA45" s="57">
        <v>22.5</v>
      </c>
      <c r="AB45" s="44">
        <v>8</v>
      </c>
      <c r="AC45" s="45">
        <v>2</v>
      </c>
      <c r="AD45" s="46">
        <f t="shared" si="15"/>
        <v>3.2512499999999998E-3</v>
      </c>
      <c r="AE45" s="44">
        <v>63</v>
      </c>
      <c r="AF45" s="47">
        <f t="shared" si="16"/>
        <v>38754.325259515572</v>
      </c>
      <c r="AG45" s="48">
        <v>2250</v>
      </c>
      <c r="AH45" s="49">
        <f t="shared" si="17"/>
        <v>5.8058035714285715E-2</v>
      </c>
      <c r="AI45" s="50" t="s">
        <v>67</v>
      </c>
      <c r="AJ45" s="51">
        <v>0.218</v>
      </c>
      <c r="AK45" s="49">
        <f t="shared" si="18"/>
        <v>0.49486000000000002</v>
      </c>
      <c r="AL45" s="49">
        <f t="shared" si="19"/>
        <v>2.8229180357142858</v>
      </c>
      <c r="AM45" s="52">
        <v>0.01</v>
      </c>
      <c r="AN45" s="49">
        <f t="shared" si="20"/>
        <v>4.6500000000000007E-2</v>
      </c>
      <c r="AO45" s="52">
        <v>0</v>
      </c>
      <c r="AP45" s="49">
        <f t="shared" si="21"/>
        <v>0</v>
      </c>
      <c r="AQ45" s="52">
        <v>0</v>
      </c>
      <c r="AR45" s="52">
        <v>0</v>
      </c>
      <c r="AS45" s="49">
        <f t="shared" si="22"/>
        <v>0</v>
      </c>
      <c r="AT45" s="49">
        <f t="shared" si="23"/>
        <v>4.6500000000000007E-2</v>
      </c>
      <c r="AU45" s="49">
        <f t="shared" si="24"/>
        <v>2.8694180357142858</v>
      </c>
      <c r="AV45" s="53">
        <f t="shared" si="25"/>
        <v>0.38292085253456226</v>
      </c>
      <c r="AW45" s="54">
        <v>4.6500000000000004</v>
      </c>
      <c r="AX45" s="55">
        <v>13</v>
      </c>
      <c r="AY45" s="53">
        <f t="shared" si="26"/>
        <v>0.64230769230769225</v>
      </c>
      <c r="AZ45" s="6"/>
      <c r="BA45" s="33">
        <v>1000</v>
      </c>
      <c r="BB45" s="49">
        <f t="shared" si="27"/>
        <v>2869.4180357142859</v>
      </c>
      <c r="BC45" s="49">
        <f t="shared" si="28"/>
        <v>4650</v>
      </c>
      <c r="BD45" s="49">
        <f t="shared" si="29"/>
        <v>13000</v>
      </c>
      <c r="BE45" s="56">
        <v>28.07</v>
      </c>
      <c r="BF45" s="33"/>
      <c r="BG45" s="33"/>
      <c r="BH45" s="2" t="s">
        <v>68</v>
      </c>
      <c r="BI45" s="2" t="s">
        <v>69</v>
      </c>
      <c r="BJ45" s="2" t="s">
        <v>79</v>
      </c>
    </row>
    <row r="46" spans="1:62" ht="20.100000000000001" customHeight="1">
      <c r="A46" s="32">
        <v>134</v>
      </c>
      <c r="B46" s="80"/>
      <c r="C46" s="33"/>
      <c r="D46" s="33" t="s">
        <v>174</v>
      </c>
      <c r="E46" s="33"/>
      <c r="F46" s="33" t="s">
        <v>64</v>
      </c>
      <c r="G46" s="35" t="s">
        <v>175</v>
      </c>
      <c r="H46" s="33" t="s">
        <v>80</v>
      </c>
      <c r="I46" s="33" t="s">
        <v>80</v>
      </c>
      <c r="J46" s="37"/>
      <c r="K46" s="38" t="s">
        <v>77</v>
      </c>
      <c r="L46" s="39" t="s">
        <v>178</v>
      </c>
      <c r="M46" s="37" t="s">
        <v>177</v>
      </c>
      <c r="N46" s="33"/>
      <c r="O46" s="40"/>
      <c r="P46" s="76" t="s">
        <v>272</v>
      </c>
      <c r="Q46" s="41"/>
      <c r="R46" s="33" t="s">
        <v>65</v>
      </c>
      <c r="S46" s="42">
        <v>1.32</v>
      </c>
      <c r="T46" s="33" t="s">
        <v>66</v>
      </c>
      <c r="U46" s="33"/>
      <c r="V46" s="43">
        <v>43.5</v>
      </c>
      <c r="W46" s="43">
        <v>29</v>
      </c>
      <c r="X46" s="43">
        <v>44.5</v>
      </c>
      <c r="Y46" s="59">
        <v>12</v>
      </c>
      <c r="Z46" s="59">
        <v>7.5</v>
      </c>
      <c r="AA46" s="59">
        <v>13</v>
      </c>
      <c r="AB46" s="44">
        <v>8</v>
      </c>
      <c r="AC46" s="45">
        <v>1</v>
      </c>
      <c r="AD46" s="46">
        <f t="shared" si="15"/>
        <v>1.17E-3</v>
      </c>
      <c r="AE46" s="44">
        <v>63</v>
      </c>
      <c r="AF46" s="47">
        <f t="shared" si="16"/>
        <v>53846.153846153844</v>
      </c>
      <c r="AG46" s="48">
        <v>2250</v>
      </c>
      <c r="AH46" s="49">
        <f t="shared" si="17"/>
        <v>4.1785714285714287E-2</v>
      </c>
      <c r="AI46" s="50" t="s">
        <v>81</v>
      </c>
      <c r="AJ46" s="51">
        <v>0.23400000000000001</v>
      </c>
      <c r="AK46" s="49">
        <f t="shared" si="18"/>
        <v>0.30888000000000004</v>
      </c>
      <c r="AL46" s="49">
        <f t="shared" si="19"/>
        <v>1.6706657142857144</v>
      </c>
      <c r="AM46" s="52">
        <v>0.01</v>
      </c>
      <c r="AN46" s="49">
        <f t="shared" si="20"/>
        <v>2.9500000000000002E-2</v>
      </c>
      <c r="AO46" s="52">
        <v>0</v>
      </c>
      <c r="AP46" s="49">
        <f t="shared" si="21"/>
        <v>0</v>
      </c>
      <c r="AQ46" s="52">
        <v>0</v>
      </c>
      <c r="AR46" s="52">
        <v>0</v>
      </c>
      <c r="AS46" s="49">
        <f t="shared" si="22"/>
        <v>0</v>
      </c>
      <c r="AT46" s="49">
        <f t="shared" si="23"/>
        <v>2.9500000000000002E-2</v>
      </c>
      <c r="AU46" s="49">
        <f t="shared" si="24"/>
        <v>1.7001657142857145</v>
      </c>
      <c r="AV46" s="53">
        <f t="shared" si="25"/>
        <v>0.42367263922518156</v>
      </c>
      <c r="AW46" s="54">
        <v>2.95</v>
      </c>
      <c r="AX46" s="55">
        <v>8.5</v>
      </c>
      <c r="AY46" s="53">
        <f t="shared" si="26"/>
        <v>0.65294117647058825</v>
      </c>
      <c r="AZ46" s="6"/>
      <c r="BA46" s="33">
        <v>500</v>
      </c>
      <c r="BB46" s="49">
        <f t="shared" si="27"/>
        <v>850.08285714285728</v>
      </c>
      <c r="BC46" s="49">
        <f t="shared" si="28"/>
        <v>1475</v>
      </c>
      <c r="BD46" s="49">
        <f t="shared" si="29"/>
        <v>4250</v>
      </c>
      <c r="BE46" s="56"/>
      <c r="BF46" s="33"/>
      <c r="BG46" s="33"/>
      <c r="BH46" s="2" t="s">
        <v>68</v>
      </c>
      <c r="BI46" s="2" t="s">
        <v>69</v>
      </c>
      <c r="BJ46" s="2" t="s">
        <v>79</v>
      </c>
    </row>
    <row r="47" spans="1:62" ht="20.100000000000001" customHeight="1">
      <c r="A47" s="32">
        <v>135</v>
      </c>
      <c r="B47" s="80"/>
      <c r="C47" s="33"/>
      <c r="D47" s="33" t="s">
        <v>174</v>
      </c>
      <c r="E47" s="33"/>
      <c r="F47" s="33" t="s">
        <v>64</v>
      </c>
      <c r="G47" s="35" t="s">
        <v>175</v>
      </c>
      <c r="H47" s="33" t="s">
        <v>82</v>
      </c>
      <c r="I47" s="33" t="s">
        <v>82</v>
      </c>
      <c r="J47" s="37"/>
      <c r="K47" s="38" t="s">
        <v>77</v>
      </c>
      <c r="L47" s="39" t="s">
        <v>179</v>
      </c>
      <c r="M47" s="37" t="s">
        <v>177</v>
      </c>
      <c r="N47" s="33"/>
      <c r="O47" s="40"/>
      <c r="P47" s="76" t="s">
        <v>273</v>
      </c>
      <c r="Q47" s="41"/>
      <c r="R47" s="33" t="s">
        <v>65</v>
      </c>
      <c r="S47" s="42">
        <v>1.27</v>
      </c>
      <c r="T47" s="33" t="s">
        <v>66</v>
      </c>
      <c r="U47" s="33"/>
      <c r="V47" s="43">
        <v>43.5</v>
      </c>
      <c r="W47" s="43">
        <v>29</v>
      </c>
      <c r="X47" s="43">
        <v>44.5</v>
      </c>
      <c r="Y47" s="59">
        <v>8.5</v>
      </c>
      <c r="Z47" s="59">
        <v>8.5</v>
      </c>
      <c r="AA47" s="59">
        <v>13</v>
      </c>
      <c r="AB47" s="44">
        <v>8</v>
      </c>
      <c r="AC47" s="45">
        <v>1</v>
      </c>
      <c r="AD47" s="46">
        <f t="shared" si="15"/>
        <v>9.3924999999999998E-4</v>
      </c>
      <c r="AE47" s="44">
        <v>63</v>
      </c>
      <c r="AF47" s="47">
        <f t="shared" si="16"/>
        <v>67074.793718392335</v>
      </c>
      <c r="AG47" s="48">
        <v>2250</v>
      </c>
      <c r="AH47" s="49">
        <f t="shared" si="17"/>
        <v>3.3544642857142856E-2</v>
      </c>
      <c r="AI47" s="50" t="s">
        <v>84</v>
      </c>
      <c r="AJ47" s="51">
        <v>0.23400000000000001</v>
      </c>
      <c r="AK47" s="49">
        <f t="shared" si="18"/>
        <v>0.29718</v>
      </c>
      <c r="AL47" s="49">
        <f t="shared" si="19"/>
        <v>1.6007246428571429</v>
      </c>
      <c r="AM47" s="52">
        <v>0.01</v>
      </c>
      <c r="AN47" s="49">
        <f t="shared" si="20"/>
        <v>2.9500000000000002E-2</v>
      </c>
      <c r="AO47" s="52">
        <v>0</v>
      </c>
      <c r="AP47" s="49">
        <f t="shared" si="21"/>
        <v>0</v>
      </c>
      <c r="AQ47" s="52">
        <v>0</v>
      </c>
      <c r="AR47" s="52">
        <v>0</v>
      </c>
      <c r="AS47" s="49">
        <f t="shared" si="22"/>
        <v>0</v>
      </c>
      <c r="AT47" s="49">
        <f t="shared" si="23"/>
        <v>2.9500000000000002E-2</v>
      </c>
      <c r="AU47" s="49">
        <f t="shared" si="24"/>
        <v>1.630224642857143</v>
      </c>
      <c r="AV47" s="53">
        <f t="shared" si="25"/>
        <v>0.44738147699757869</v>
      </c>
      <c r="AW47" s="54">
        <v>2.95</v>
      </c>
      <c r="AX47" s="55">
        <v>8.5</v>
      </c>
      <c r="AY47" s="53">
        <f t="shared" si="26"/>
        <v>0.65294117647058825</v>
      </c>
      <c r="AZ47" s="6"/>
      <c r="BA47" s="33">
        <v>500</v>
      </c>
      <c r="BB47" s="49">
        <f t="shared" si="27"/>
        <v>815.11232142857148</v>
      </c>
      <c r="BC47" s="49">
        <f t="shared" si="28"/>
        <v>1475</v>
      </c>
      <c r="BD47" s="49">
        <f t="shared" si="29"/>
        <v>4250</v>
      </c>
      <c r="BE47" s="56"/>
      <c r="BF47" s="33"/>
      <c r="BG47" s="33"/>
      <c r="BH47" s="2" t="s">
        <v>68</v>
      </c>
      <c r="BI47" s="2" t="s">
        <v>69</v>
      </c>
      <c r="BJ47" s="2" t="s">
        <v>79</v>
      </c>
    </row>
    <row r="48" spans="1:62" ht="20.100000000000001" customHeight="1">
      <c r="A48" s="32">
        <v>136</v>
      </c>
      <c r="B48" s="80"/>
      <c r="C48" s="33"/>
      <c r="D48" s="33" t="s">
        <v>174</v>
      </c>
      <c r="E48" s="33"/>
      <c r="F48" s="33" t="s">
        <v>64</v>
      </c>
      <c r="G48" s="35" t="s">
        <v>175</v>
      </c>
      <c r="H48" s="33" t="s">
        <v>85</v>
      </c>
      <c r="I48" s="33" t="s">
        <v>85</v>
      </c>
      <c r="J48" s="37"/>
      <c r="K48" s="38" t="s">
        <v>77</v>
      </c>
      <c r="L48" s="39" t="s">
        <v>180</v>
      </c>
      <c r="M48" s="37" t="s">
        <v>177</v>
      </c>
      <c r="N48" s="33"/>
      <c r="O48" s="40"/>
      <c r="P48" s="76" t="s">
        <v>274</v>
      </c>
      <c r="Q48" s="41"/>
      <c r="R48" s="33" t="s">
        <v>65</v>
      </c>
      <c r="S48" s="42">
        <v>1.27</v>
      </c>
      <c r="T48" s="33" t="s">
        <v>66</v>
      </c>
      <c r="U48" s="33"/>
      <c r="V48" s="43">
        <v>43.5</v>
      </c>
      <c r="W48" s="43">
        <v>29</v>
      </c>
      <c r="X48" s="43">
        <v>44.5</v>
      </c>
      <c r="Y48" s="59">
        <v>11</v>
      </c>
      <c r="Z48" s="59">
        <v>3.5</v>
      </c>
      <c r="AA48" s="59">
        <v>15</v>
      </c>
      <c r="AB48" s="44">
        <v>8</v>
      </c>
      <c r="AC48" s="45">
        <v>1</v>
      </c>
      <c r="AD48" s="46">
        <f t="shared" si="15"/>
        <v>5.775E-4</v>
      </c>
      <c r="AE48" s="44">
        <v>63</v>
      </c>
      <c r="AF48" s="47">
        <f t="shared" si="16"/>
        <v>109090.90909090909</v>
      </c>
      <c r="AG48" s="48">
        <v>2250</v>
      </c>
      <c r="AH48" s="49">
        <f t="shared" si="17"/>
        <v>2.0625000000000001E-2</v>
      </c>
      <c r="AI48" s="50" t="s">
        <v>81</v>
      </c>
      <c r="AJ48" s="51">
        <v>0.23400000000000001</v>
      </c>
      <c r="AK48" s="49">
        <f t="shared" si="18"/>
        <v>0.29718</v>
      </c>
      <c r="AL48" s="49">
        <f t="shared" si="19"/>
        <v>1.5878049999999999</v>
      </c>
      <c r="AM48" s="52">
        <v>0.01</v>
      </c>
      <c r="AN48" s="49">
        <f t="shared" si="20"/>
        <v>2.8500000000000001E-2</v>
      </c>
      <c r="AO48" s="52">
        <v>0</v>
      </c>
      <c r="AP48" s="49">
        <f t="shared" si="21"/>
        <v>0</v>
      </c>
      <c r="AQ48" s="52">
        <v>0</v>
      </c>
      <c r="AR48" s="52">
        <v>0</v>
      </c>
      <c r="AS48" s="49">
        <f t="shared" si="22"/>
        <v>0</v>
      </c>
      <c r="AT48" s="49">
        <f t="shared" si="23"/>
        <v>2.8500000000000001E-2</v>
      </c>
      <c r="AU48" s="49">
        <f t="shared" si="24"/>
        <v>1.6163049999999999</v>
      </c>
      <c r="AV48" s="53">
        <f t="shared" si="25"/>
        <v>0.4328754385964913</v>
      </c>
      <c r="AW48" s="54">
        <v>2.85</v>
      </c>
      <c r="AX48" s="55">
        <v>8</v>
      </c>
      <c r="AY48" s="53">
        <f t="shared" si="26"/>
        <v>0.64375000000000004</v>
      </c>
      <c r="AZ48" s="6"/>
      <c r="BA48" s="33">
        <v>500</v>
      </c>
      <c r="BB48" s="49">
        <f t="shared" si="27"/>
        <v>808.15249999999992</v>
      </c>
      <c r="BC48" s="49">
        <f t="shared" si="28"/>
        <v>1425</v>
      </c>
      <c r="BD48" s="49">
        <f t="shared" si="29"/>
        <v>4000</v>
      </c>
      <c r="BE48" s="56"/>
      <c r="BF48" s="33"/>
      <c r="BG48" s="33"/>
      <c r="BH48" s="2" t="s">
        <v>68</v>
      </c>
      <c r="BI48" s="2" t="s">
        <v>69</v>
      </c>
      <c r="BJ48" s="2" t="s">
        <v>79</v>
      </c>
    </row>
    <row r="49" spans="1:62" ht="20.100000000000001" customHeight="1">
      <c r="A49" s="32">
        <v>137</v>
      </c>
      <c r="B49" s="80"/>
      <c r="C49" s="33"/>
      <c r="D49" s="33" t="s">
        <v>174</v>
      </c>
      <c r="E49" s="33"/>
      <c r="F49" s="33" t="s">
        <v>64</v>
      </c>
      <c r="G49" s="35" t="s">
        <v>175</v>
      </c>
      <c r="H49" s="33" t="s">
        <v>86</v>
      </c>
      <c r="I49" s="33" t="s">
        <v>86</v>
      </c>
      <c r="J49" s="37"/>
      <c r="K49" s="38" t="s">
        <v>77</v>
      </c>
      <c r="L49" s="39" t="s">
        <v>87</v>
      </c>
      <c r="M49" s="37" t="s">
        <v>177</v>
      </c>
      <c r="N49" s="33"/>
      <c r="O49" s="40"/>
      <c r="P49" s="76" t="s">
        <v>275</v>
      </c>
      <c r="Q49" s="41"/>
      <c r="R49" s="33" t="s">
        <v>65</v>
      </c>
      <c r="S49" s="42">
        <v>2.37</v>
      </c>
      <c r="T49" s="33" t="s">
        <v>66</v>
      </c>
      <c r="U49" s="33"/>
      <c r="V49" s="43">
        <v>43.5</v>
      </c>
      <c r="W49" s="43">
        <v>29</v>
      </c>
      <c r="X49" s="43">
        <v>44.5</v>
      </c>
      <c r="Y49" s="59">
        <v>15</v>
      </c>
      <c r="Z49" s="59">
        <v>3.5</v>
      </c>
      <c r="AA49" s="59">
        <v>27.5</v>
      </c>
      <c r="AB49" s="44">
        <v>8</v>
      </c>
      <c r="AC49" s="45">
        <v>1</v>
      </c>
      <c r="AD49" s="46">
        <f t="shared" si="15"/>
        <v>1.4437499999999999E-3</v>
      </c>
      <c r="AE49" s="44">
        <v>63</v>
      </c>
      <c r="AF49" s="47">
        <f t="shared" si="16"/>
        <v>43636.36363636364</v>
      </c>
      <c r="AG49" s="48">
        <v>2250</v>
      </c>
      <c r="AH49" s="49">
        <f t="shared" si="17"/>
        <v>5.1562499999999997E-2</v>
      </c>
      <c r="AI49" s="50" t="s">
        <v>81</v>
      </c>
      <c r="AJ49" s="51">
        <v>0.23400000000000001</v>
      </c>
      <c r="AK49" s="49">
        <f t="shared" si="18"/>
        <v>0.55458000000000007</v>
      </c>
      <c r="AL49" s="49">
        <f t="shared" si="19"/>
        <v>2.9761425000000004</v>
      </c>
      <c r="AM49" s="52">
        <v>0.01</v>
      </c>
      <c r="AN49" s="49">
        <f t="shared" si="20"/>
        <v>5.2000000000000005E-2</v>
      </c>
      <c r="AO49" s="52">
        <v>0</v>
      </c>
      <c r="AP49" s="49">
        <f t="shared" si="21"/>
        <v>0</v>
      </c>
      <c r="AQ49" s="52">
        <v>0</v>
      </c>
      <c r="AR49" s="52">
        <v>0</v>
      </c>
      <c r="AS49" s="49">
        <f t="shared" si="22"/>
        <v>0</v>
      </c>
      <c r="AT49" s="49">
        <f t="shared" si="23"/>
        <v>5.2000000000000005E-2</v>
      </c>
      <c r="AU49" s="49">
        <f t="shared" si="24"/>
        <v>3.0281425000000004</v>
      </c>
      <c r="AV49" s="53">
        <f t="shared" si="25"/>
        <v>0.41766490384615379</v>
      </c>
      <c r="AW49" s="54">
        <v>5.2</v>
      </c>
      <c r="AX49" s="55">
        <v>14.5</v>
      </c>
      <c r="AY49" s="53">
        <f t="shared" si="26"/>
        <v>0.64137931034482765</v>
      </c>
      <c r="AZ49" s="6"/>
      <c r="BA49" s="33">
        <v>500</v>
      </c>
      <c r="BB49" s="49">
        <f t="shared" si="27"/>
        <v>1514.0712500000002</v>
      </c>
      <c r="BC49" s="49">
        <f t="shared" si="28"/>
        <v>2600</v>
      </c>
      <c r="BD49" s="49">
        <f t="shared" si="29"/>
        <v>7250</v>
      </c>
      <c r="BE49" s="56"/>
      <c r="BF49" s="33"/>
      <c r="BG49" s="33"/>
      <c r="BH49" s="2" t="s">
        <v>68</v>
      </c>
      <c r="BI49" s="2" t="s">
        <v>69</v>
      </c>
      <c r="BJ49" s="2" t="s">
        <v>79</v>
      </c>
    </row>
    <row r="50" spans="1:62" ht="20.100000000000001" customHeight="1">
      <c r="A50" s="32">
        <v>138</v>
      </c>
      <c r="B50" s="80"/>
      <c r="C50" s="33"/>
      <c r="D50" s="33" t="s">
        <v>174</v>
      </c>
      <c r="E50" s="33"/>
      <c r="F50" s="33" t="s">
        <v>64</v>
      </c>
      <c r="G50" s="35" t="s">
        <v>175</v>
      </c>
      <c r="H50" s="33" t="s">
        <v>88</v>
      </c>
      <c r="I50" s="33" t="s">
        <v>88</v>
      </c>
      <c r="J50" s="37"/>
      <c r="K50" s="38" t="s">
        <v>77</v>
      </c>
      <c r="L50" s="39" t="s">
        <v>181</v>
      </c>
      <c r="M50" s="37" t="s">
        <v>177</v>
      </c>
      <c r="N50" s="33"/>
      <c r="O50" s="40"/>
      <c r="P50" s="76" t="s">
        <v>276</v>
      </c>
      <c r="Q50" s="41"/>
      <c r="R50" s="33" t="s">
        <v>65</v>
      </c>
      <c r="S50" s="42">
        <v>2.02</v>
      </c>
      <c r="T50" s="33" t="s">
        <v>66</v>
      </c>
      <c r="U50" s="33"/>
      <c r="V50" s="43">
        <v>43.5</v>
      </c>
      <c r="W50" s="43">
        <v>29</v>
      </c>
      <c r="X50" s="43">
        <v>44.5</v>
      </c>
      <c r="Y50" s="59">
        <v>11</v>
      </c>
      <c r="Z50" s="59">
        <v>11</v>
      </c>
      <c r="AA50" s="59">
        <v>13.5</v>
      </c>
      <c r="AB50" s="44">
        <v>8</v>
      </c>
      <c r="AC50" s="45">
        <v>1</v>
      </c>
      <c r="AD50" s="46">
        <f t="shared" si="15"/>
        <v>1.6335E-3</v>
      </c>
      <c r="AE50" s="44">
        <v>63</v>
      </c>
      <c r="AF50" s="47">
        <f t="shared" si="16"/>
        <v>38567.493112947661</v>
      </c>
      <c r="AG50" s="48">
        <v>2250</v>
      </c>
      <c r="AH50" s="49">
        <f t="shared" si="17"/>
        <v>5.8339285714285712E-2</v>
      </c>
      <c r="AI50" s="50" t="s">
        <v>81</v>
      </c>
      <c r="AJ50" s="51">
        <v>0.23400000000000001</v>
      </c>
      <c r="AK50" s="49">
        <f t="shared" si="18"/>
        <v>0.47268000000000004</v>
      </c>
      <c r="AL50" s="49">
        <f t="shared" si="19"/>
        <v>2.5510192857142857</v>
      </c>
      <c r="AM50" s="52">
        <v>0.01</v>
      </c>
      <c r="AN50" s="49">
        <f t="shared" si="20"/>
        <v>4.4500000000000005E-2</v>
      </c>
      <c r="AO50" s="52">
        <v>0</v>
      </c>
      <c r="AP50" s="49">
        <f t="shared" si="21"/>
        <v>0</v>
      </c>
      <c r="AQ50" s="52">
        <v>0</v>
      </c>
      <c r="AR50" s="52">
        <v>0</v>
      </c>
      <c r="AS50" s="49">
        <f t="shared" si="22"/>
        <v>0</v>
      </c>
      <c r="AT50" s="49">
        <f t="shared" si="23"/>
        <v>4.4500000000000005E-2</v>
      </c>
      <c r="AU50" s="49">
        <f t="shared" si="24"/>
        <v>2.5955192857142859</v>
      </c>
      <c r="AV50" s="53">
        <f t="shared" si="25"/>
        <v>0.41673723916532901</v>
      </c>
      <c r="AW50" s="54">
        <v>4.45</v>
      </c>
      <c r="AX50" s="55">
        <v>12.99</v>
      </c>
      <c r="AY50" s="53">
        <f t="shared" si="26"/>
        <v>0.65742879137798294</v>
      </c>
      <c r="AZ50" s="6"/>
      <c r="BA50" s="33">
        <v>500</v>
      </c>
      <c r="BB50" s="49">
        <f t="shared" si="27"/>
        <v>1297.759642857143</v>
      </c>
      <c r="BC50" s="49">
        <f t="shared" si="28"/>
        <v>2225</v>
      </c>
      <c r="BD50" s="49">
        <f t="shared" si="29"/>
        <v>6495</v>
      </c>
      <c r="BE50" s="56"/>
      <c r="BF50" s="33"/>
      <c r="BG50" s="33"/>
      <c r="BH50" s="2" t="s">
        <v>68</v>
      </c>
      <c r="BI50" s="2" t="s">
        <v>69</v>
      </c>
      <c r="BJ50" s="2" t="s">
        <v>79</v>
      </c>
    </row>
    <row r="51" spans="1:62" ht="20.100000000000001" customHeight="1">
      <c r="A51" s="32">
        <v>139</v>
      </c>
      <c r="B51" s="80"/>
      <c r="C51" s="33"/>
      <c r="D51" s="33" t="s">
        <v>174</v>
      </c>
      <c r="E51" s="33"/>
      <c r="F51" s="33" t="s">
        <v>64</v>
      </c>
      <c r="G51" s="35" t="s">
        <v>175</v>
      </c>
      <c r="H51" s="33" t="s">
        <v>103</v>
      </c>
      <c r="I51" s="33" t="s">
        <v>103</v>
      </c>
      <c r="J51" s="37"/>
      <c r="K51" s="38" t="s">
        <v>77</v>
      </c>
      <c r="L51" s="39" t="s">
        <v>182</v>
      </c>
      <c r="M51" s="37" t="s">
        <v>177</v>
      </c>
      <c r="N51" s="33"/>
      <c r="O51" s="40"/>
      <c r="P51" s="76" t="s">
        <v>277</v>
      </c>
      <c r="Q51" s="41"/>
      <c r="R51" s="33" t="s">
        <v>65</v>
      </c>
      <c r="S51" s="42">
        <v>2.0699999999999998</v>
      </c>
      <c r="T51" s="33" t="s">
        <v>66</v>
      </c>
      <c r="U51" s="33"/>
      <c r="V51" s="43">
        <v>43.5</v>
      </c>
      <c r="W51" s="43">
        <v>29</v>
      </c>
      <c r="X51" s="43">
        <v>44.5</v>
      </c>
      <c r="Y51" s="59">
        <v>16</v>
      </c>
      <c r="Z51" s="59">
        <v>8.5</v>
      </c>
      <c r="AA51" s="59">
        <v>12</v>
      </c>
      <c r="AB51" s="44">
        <v>8</v>
      </c>
      <c r="AC51" s="45">
        <v>1</v>
      </c>
      <c r="AD51" s="46">
        <f t="shared" si="15"/>
        <v>1.632E-3</v>
      </c>
      <c r="AE51" s="44">
        <v>63</v>
      </c>
      <c r="AF51" s="47">
        <f t="shared" si="16"/>
        <v>38602.941176470587</v>
      </c>
      <c r="AG51" s="48">
        <v>2250</v>
      </c>
      <c r="AH51" s="49">
        <f t="shared" si="17"/>
        <v>5.8285714285714288E-2</v>
      </c>
      <c r="AI51" s="50" t="s">
        <v>81</v>
      </c>
      <c r="AJ51" s="51">
        <v>0.23400000000000001</v>
      </c>
      <c r="AK51" s="49">
        <f t="shared" si="18"/>
        <v>0.48437999999999998</v>
      </c>
      <c r="AL51" s="49">
        <f t="shared" si="19"/>
        <v>2.6126657142857139</v>
      </c>
      <c r="AM51" s="52">
        <v>0.01</v>
      </c>
      <c r="AN51" s="49">
        <f t="shared" si="20"/>
        <v>4.9500000000000002E-2</v>
      </c>
      <c r="AO51" s="52">
        <v>0</v>
      </c>
      <c r="AP51" s="49">
        <f t="shared" si="21"/>
        <v>0</v>
      </c>
      <c r="AQ51" s="52">
        <v>0</v>
      </c>
      <c r="AR51" s="52">
        <v>0</v>
      </c>
      <c r="AS51" s="49">
        <f t="shared" si="22"/>
        <v>0</v>
      </c>
      <c r="AT51" s="49">
        <f t="shared" si="23"/>
        <v>4.9500000000000002E-2</v>
      </c>
      <c r="AU51" s="49">
        <f t="shared" si="24"/>
        <v>2.662165714285714</v>
      </c>
      <c r="AV51" s="53">
        <f t="shared" si="25"/>
        <v>0.46218874458874465</v>
      </c>
      <c r="AW51" s="54">
        <v>4.95</v>
      </c>
      <c r="AX51" s="55">
        <v>14</v>
      </c>
      <c r="AY51" s="53">
        <f t="shared" si="26"/>
        <v>0.64642857142857146</v>
      </c>
      <c r="AZ51" s="6"/>
      <c r="BA51" s="33">
        <v>500</v>
      </c>
      <c r="BB51" s="49">
        <f t="shared" si="27"/>
        <v>1331.0828571428569</v>
      </c>
      <c r="BC51" s="49">
        <f t="shared" si="28"/>
        <v>2475</v>
      </c>
      <c r="BD51" s="49">
        <f t="shared" si="29"/>
        <v>7000</v>
      </c>
      <c r="BE51" s="56"/>
      <c r="BF51" s="33"/>
      <c r="BG51" s="33"/>
      <c r="BH51" s="2" t="s">
        <v>68</v>
      </c>
      <c r="BI51" s="2" t="s">
        <v>69</v>
      </c>
      <c r="BJ51" s="2" t="s">
        <v>79</v>
      </c>
    </row>
    <row r="52" spans="1:62" ht="20.100000000000001" customHeight="1">
      <c r="A52" s="32">
        <v>140</v>
      </c>
      <c r="B52" s="80"/>
      <c r="C52" s="33"/>
      <c r="D52" s="33" t="s">
        <v>174</v>
      </c>
      <c r="E52" s="33"/>
      <c r="F52" s="33" t="s">
        <v>64</v>
      </c>
      <c r="G52" s="35" t="s">
        <v>175</v>
      </c>
      <c r="H52" s="33" t="s">
        <v>93</v>
      </c>
      <c r="I52" s="33" t="s">
        <v>93</v>
      </c>
      <c r="J52" s="37"/>
      <c r="K52" s="38" t="s">
        <v>77</v>
      </c>
      <c r="L52" s="39" t="s">
        <v>183</v>
      </c>
      <c r="M52" s="37" t="s">
        <v>177</v>
      </c>
      <c r="N52" s="33"/>
      <c r="O52" s="40"/>
      <c r="P52" s="76" t="s">
        <v>278</v>
      </c>
      <c r="Q52" s="41"/>
      <c r="R52" s="33" t="s">
        <v>65</v>
      </c>
      <c r="S52" s="42">
        <v>3.72</v>
      </c>
      <c r="T52" s="33" t="s">
        <v>66</v>
      </c>
      <c r="U52" s="33"/>
      <c r="V52" s="43">
        <v>43.5</v>
      </c>
      <c r="W52" s="43">
        <v>29</v>
      </c>
      <c r="X52" s="43">
        <v>44.5</v>
      </c>
      <c r="Y52" s="59">
        <v>16</v>
      </c>
      <c r="Z52" s="59">
        <v>16</v>
      </c>
      <c r="AA52" s="59">
        <v>17.5</v>
      </c>
      <c r="AB52" s="44">
        <v>8</v>
      </c>
      <c r="AC52" s="45">
        <v>1</v>
      </c>
      <c r="AD52" s="46">
        <f t="shared" si="15"/>
        <v>4.4799999999999996E-3</v>
      </c>
      <c r="AE52" s="44">
        <v>63</v>
      </c>
      <c r="AF52" s="47">
        <f t="shared" si="16"/>
        <v>14062.500000000002</v>
      </c>
      <c r="AG52" s="48">
        <v>2250</v>
      </c>
      <c r="AH52" s="49">
        <f t="shared" si="17"/>
        <v>0.15999999999999998</v>
      </c>
      <c r="AI52" s="50" t="s">
        <v>81</v>
      </c>
      <c r="AJ52" s="51">
        <v>0.23400000000000001</v>
      </c>
      <c r="AK52" s="49">
        <f t="shared" si="18"/>
        <v>0.87048000000000014</v>
      </c>
      <c r="AL52" s="49">
        <f t="shared" si="19"/>
        <v>4.7504800000000005</v>
      </c>
      <c r="AM52" s="52">
        <v>0.01</v>
      </c>
      <c r="AN52" s="49">
        <f t="shared" si="20"/>
        <v>7.0000000000000007E-2</v>
      </c>
      <c r="AO52" s="52">
        <v>0</v>
      </c>
      <c r="AP52" s="49">
        <f t="shared" si="21"/>
        <v>0</v>
      </c>
      <c r="AQ52" s="52">
        <v>0</v>
      </c>
      <c r="AR52" s="52">
        <v>0</v>
      </c>
      <c r="AS52" s="49">
        <f t="shared" si="22"/>
        <v>0</v>
      </c>
      <c r="AT52" s="49">
        <f t="shared" si="23"/>
        <v>7.0000000000000007E-2</v>
      </c>
      <c r="AU52" s="49">
        <f t="shared" si="24"/>
        <v>4.8204800000000008</v>
      </c>
      <c r="AV52" s="53">
        <f t="shared" si="25"/>
        <v>0.31135999999999991</v>
      </c>
      <c r="AW52" s="54">
        <v>7</v>
      </c>
      <c r="AX52" s="55">
        <v>19.5</v>
      </c>
      <c r="AY52" s="53">
        <f t="shared" si="26"/>
        <v>0.64102564102564108</v>
      </c>
      <c r="AZ52" s="6"/>
      <c r="BA52" s="33">
        <v>500</v>
      </c>
      <c r="BB52" s="49">
        <f t="shared" si="27"/>
        <v>2410.2400000000002</v>
      </c>
      <c r="BC52" s="49">
        <f t="shared" si="28"/>
        <v>3500</v>
      </c>
      <c r="BD52" s="49">
        <f t="shared" si="29"/>
        <v>9750</v>
      </c>
      <c r="BE52" s="56"/>
      <c r="BF52" s="33"/>
      <c r="BG52" s="33"/>
      <c r="BH52" s="2" t="s">
        <v>68</v>
      </c>
      <c r="BI52" s="2" t="s">
        <v>69</v>
      </c>
      <c r="BJ52" s="2" t="s">
        <v>79</v>
      </c>
    </row>
    <row r="53" spans="1:62" ht="20.100000000000001" customHeight="1">
      <c r="A53" s="32">
        <v>141</v>
      </c>
      <c r="B53" s="80"/>
      <c r="C53" s="33"/>
      <c r="D53" s="33" t="s">
        <v>174</v>
      </c>
      <c r="E53" s="33"/>
      <c r="F53" s="33" t="s">
        <v>64</v>
      </c>
      <c r="G53" s="35" t="s">
        <v>175</v>
      </c>
      <c r="H53" s="33" t="s">
        <v>89</v>
      </c>
      <c r="I53" s="36" t="s">
        <v>184</v>
      </c>
      <c r="J53" s="37"/>
      <c r="K53" s="38" t="s">
        <v>77</v>
      </c>
      <c r="L53" s="39" t="s">
        <v>185</v>
      </c>
      <c r="M53" s="37" t="s">
        <v>177</v>
      </c>
      <c r="N53" s="33"/>
      <c r="O53" s="40"/>
      <c r="P53" s="76" t="s">
        <v>279</v>
      </c>
      <c r="Q53" s="41"/>
      <c r="R53" s="33" t="s">
        <v>65</v>
      </c>
      <c r="S53" s="42">
        <v>3.82</v>
      </c>
      <c r="T53" s="33" t="s">
        <v>66</v>
      </c>
      <c r="U53" s="33"/>
      <c r="V53" s="43">
        <v>43.5</v>
      </c>
      <c r="W53" s="43">
        <v>29</v>
      </c>
      <c r="X53" s="43">
        <v>44.5</v>
      </c>
      <c r="Y53" s="59">
        <v>11</v>
      </c>
      <c r="Z53" s="59">
        <v>11</v>
      </c>
      <c r="AA53" s="59">
        <v>40</v>
      </c>
      <c r="AB53" s="44">
        <v>8</v>
      </c>
      <c r="AC53" s="45">
        <v>1</v>
      </c>
      <c r="AD53" s="46">
        <f t="shared" si="15"/>
        <v>4.8399999999999997E-3</v>
      </c>
      <c r="AE53" s="44">
        <v>63</v>
      </c>
      <c r="AF53" s="47">
        <f t="shared" si="16"/>
        <v>13016.528925619836</v>
      </c>
      <c r="AG53" s="48">
        <v>2250</v>
      </c>
      <c r="AH53" s="49">
        <f t="shared" si="17"/>
        <v>0.17285714285714285</v>
      </c>
      <c r="AI53" s="50" t="s">
        <v>91</v>
      </c>
      <c r="AJ53" s="51">
        <v>0.23400000000000001</v>
      </c>
      <c r="AK53" s="49">
        <f t="shared" si="18"/>
        <v>0.89388000000000001</v>
      </c>
      <c r="AL53" s="49">
        <f t="shared" si="19"/>
        <v>4.8867371428571431</v>
      </c>
      <c r="AM53" s="52">
        <v>0.01</v>
      </c>
      <c r="AN53" s="49">
        <f t="shared" si="20"/>
        <v>7.0999999999999994E-2</v>
      </c>
      <c r="AO53" s="52">
        <v>0</v>
      </c>
      <c r="AP53" s="49">
        <f t="shared" si="21"/>
        <v>0</v>
      </c>
      <c r="AQ53" s="52">
        <v>0</v>
      </c>
      <c r="AR53" s="52">
        <v>0</v>
      </c>
      <c r="AS53" s="49">
        <f t="shared" si="22"/>
        <v>0</v>
      </c>
      <c r="AT53" s="49">
        <f t="shared" si="23"/>
        <v>7.0999999999999994E-2</v>
      </c>
      <c r="AU53" s="49">
        <f t="shared" si="24"/>
        <v>4.9577371428571428</v>
      </c>
      <c r="AV53" s="53">
        <f t="shared" si="25"/>
        <v>0.30172716297786717</v>
      </c>
      <c r="AW53" s="54">
        <v>7.1</v>
      </c>
      <c r="AX53" s="55">
        <v>20</v>
      </c>
      <c r="AY53" s="53">
        <f t="shared" si="26"/>
        <v>0.64500000000000002</v>
      </c>
      <c r="AZ53" s="6"/>
      <c r="BA53" s="33">
        <v>500</v>
      </c>
      <c r="BB53" s="49">
        <f t="shared" si="27"/>
        <v>2478.8685714285716</v>
      </c>
      <c r="BC53" s="49">
        <f t="shared" si="28"/>
        <v>3550</v>
      </c>
      <c r="BD53" s="49">
        <f t="shared" si="29"/>
        <v>10000</v>
      </c>
      <c r="BE53" s="56"/>
      <c r="BF53" s="33"/>
      <c r="BG53" s="60" t="s">
        <v>92</v>
      </c>
      <c r="BH53" s="2" t="s">
        <v>68</v>
      </c>
      <c r="BI53" s="2" t="s">
        <v>69</v>
      </c>
      <c r="BJ53" s="2" t="s">
        <v>79</v>
      </c>
    </row>
    <row r="54" spans="1:62" ht="20.100000000000001" customHeight="1">
      <c r="A54" s="32">
        <v>142</v>
      </c>
      <c r="B54" s="81"/>
      <c r="C54" s="33"/>
      <c r="D54" s="33" t="s">
        <v>174</v>
      </c>
      <c r="E54" s="33"/>
      <c r="F54" s="33" t="s">
        <v>64</v>
      </c>
      <c r="G54" s="35" t="s">
        <v>175</v>
      </c>
      <c r="H54" s="33" t="s">
        <v>94</v>
      </c>
      <c r="I54" s="33" t="s">
        <v>94</v>
      </c>
      <c r="J54" s="37"/>
      <c r="K54" s="38" t="s">
        <v>77</v>
      </c>
      <c r="L54" s="39" t="s">
        <v>186</v>
      </c>
      <c r="M54" s="37" t="s">
        <v>177</v>
      </c>
      <c r="N54" s="33"/>
      <c r="O54" s="40"/>
      <c r="P54" s="76" t="s">
        <v>280</v>
      </c>
      <c r="Q54" s="41"/>
      <c r="R54" s="33" t="s">
        <v>65</v>
      </c>
      <c r="S54" s="42">
        <v>6.25</v>
      </c>
      <c r="T54" s="33" t="s">
        <v>66</v>
      </c>
      <c r="U54" s="33"/>
      <c r="V54" s="43">
        <v>43.5</v>
      </c>
      <c r="W54" s="43">
        <v>29</v>
      </c>
      <c r="X54" s="43">
        <v>44.5</v>
      </c>
      <c r="Y54" s="59">
        <v>21</v>
      </c>
      <c r="Z54" s="59">
        <v>21</v>
      </c>
      <c r="AA54" s="59">
        <v>27.5</v>
      </c>
      <c r="AB54" s="44">
        <v>8</v>
      </c>
      <c r="AC54" s="45">
        <v>1</v>
      </c>
      <c r="AD54" s="46">
        <f t="shared" si="15"/>
        <v>1.2127499999999999E-2</v>
      </c>
      <c r="AE54" s="44">
        <v>63</v>
      </c>
      <c r="AF54" s="47">
        <f t="shared" si="16"/>
        <v>5194.8051948051952</v>
      </c>
      <c r="AG54" s="48">
        <v>2250</v>
      </c>
      <c r="AH54" s="49">
        <f t="shared" si="17"/>
        <v>0.43312499999999998</v>
      </c>
      <c r="AI54" s="50" t="s">
        <v>81</v>
      </c>
      <c r="AJ54" s="51">
        <v>0.23400000000000001</v>
      </c>
      <c r="AK54" s="49">
        <f t="shared" si="18"/>
        <v>1.4625000000000001</v>
      </c>
      <c r="AL54" s="49">
        <f t="shared" si="19"/>
        <v>8.1456250000000008</v>
      </c>
      <c r="AM54" s="52">
        <v>0.01</v>
      </c>
      <c r="AN54" s="49">
        <f t="shared" si="20"/>
        <v>0.13</v>
      </c>
      <c r="AO54" s="52">
        <v>0</v>
      </c>
      <c r="AP54" s="49">
        <f t="shared" si="21"/>
        <v>0</v>
      </c>
      <c r="AQ54" s="52">
        <v>0</v>
      </c>
      <c r="AR54" s="52">
        <v>0</v>
      </c>
      <c r="AS54" s="49">
        <f t="shared" si="22"/>
        <v>0</v>
      </c>
      <c r="AT54" s="49">
        <f t="shared" si="23"/>
        <v>0.13</v>
      </c>
      <c r="AU54" s="49">
        <f t="shared" si="24"/>
        <v>8.2756250000000016</v>
      </c>
      <c r="AV54" s="53">
        <f t="shared" si="25"/>
        <v>0.36341346153846144</v>
      </c>
      <c r="AW54" s="54">
        <v>13</v>
      </c>
      <c r="AX54" s="55">
        <v>36.99</v>
      </c>
      <c r="AY54" s="53">
        <f t="shared" si="26"/>
        <v>0.64855366315220331</v>
      </c>
      <c r="AZ54" s="6"/>
      <c r="BA54" s="33">
        <v>500</v>
      </c>
      <c r="BB54" s="49">
        <f t="shared" si="27"/>
        <v>4137.8125000000009</v>
      </c>
      <c r="BC54" s="49">
        <f t="shared" si="28"/>
        <v>6500</v>
      </c>
      <c r="BD54" s="49">
        <f t="shared" si="29"/>
        <v>18495</v>
      </c>
      <c r="BE54" s="56"/>
      <c r="BF54" s="33"/>
      <c r="BG54" s="33"/>
      <c r="BH54" s="2" t="s">
        <v>68</v>
      </c>
      <c r="BI54" s="2" t="s">
        <v>69</v>
      </c>
      <c r="BJ54" s="2" t="s">
        <v>79</v>
      </c>
    </row>
    <row r="55" spans="1:62" ht="20.100000000000001" customHeight="1">
      <c r="A55" s="32">
        <v>143</v>
      </c>
      <c r="B55" s="79"/>
      <c r="C55" s="33"/>
      <c r="D55" s="33" t="s">
        <v>187</v>
      </c>
      <c r="E55" s="34" t="s">
        <v>312</v>
      </c>
      <c r="F55" s="33" t="s">
        <v>64</v>
      </c>
      <c r="G55" s="35" t="s">
        <v>188</v>
      </c>
      <c r="H55" s="33" t="s">
        <v>189</v>
      </c>
      <c r="I55" s="36" t="s">
        <v>100</v>
      </c>
      <c r="J55" s="37" t="s">
        <v>190</v>
      </c>
      <c r="K55" s="38" t="s">
        <v>77</v>
      </c>
      <c r="L55" s="39" t="s">
        <v>191</v>
      </c>
      <c r="M55" s="37" t="s">
        <v>177</v>
      </c>
      <c r="N55" s="33"/>
      <c r="O55" s="40"/>
      <c r="P55" s="78" t="s">
        <v>281</v>
      </c>
      <c r="Q55" s="41"/>
      <c r="R55" s="33" t="s">
        <v>65</v>
      </c>
      <c r="S55" s="42">
        <v>2.38</v>
      </c>
      <c r="T55" s="33" t="s">
        <v>66</v>
      </c>
      <c r="U55" s="33"/>
      <c r="V55" s="43">
        <v>44.5</v>
      </c>
      <c r="W55" s="43">
        <v>24</v>
      </c>
      <c r="X55" s="43">
        <v>41</v>
      </c>
      <c r="Y55" s="68">
        <v>19</v>
      </c>
      <c r="Z55" s="68">
        <v>9</v>
      </c>
      <c r="AA55" s="68">
        <v>22.5</v>
      </c>
      <c r="AB55" s="44">
        <v>8</v>
      </c>
      <c r="AC55" s="45">
        <v>2</v>
      </c>
      <c r="AD55" s="46">
        <f t="shared" si="15"/>
        <v>3.8474999999999998E-3</v>
      </c>
      <c r="AE55" s="44">
        <v>63</v>
      </c>
      <c r="AF55" s="47">
        <f t="shared" si="16"/>
        <v>32748.53801169591</v>
      </c>
      <c r="AG55" s="48">
        <v>2250</v>
      </c>
      <c r="AH55" s="49">
        <f t="shared" si="17"/>
        <v>6.8705357142857137E-2</v>
      </c>
      <c r="AI55" s="50" t="s">
        <v>67</v>
      </c>
      <c r="AJ55" s="51">
        <v>0.218</v>
      </c>
      <c r="AK55" s="49">
        <f t="shared" si="18"/>
        <v>0.51883999999999997</v>
      </c>
      <c r="AL55" s="49">
        <f t="shared" si="19"/>
        <v>2.9675453571428569</v>
      </c>
      <c r="AM55" s="52">
        <v>0.01</v>
      </c>
      <c r="AN55" s="49">
        <f t="shared" si="20"/>
        <v>4.9500000000000002E-2</v>
      </c>
      <c r="AO55" s="52">
        <v>0.05</v>
      </c>
      <c r="AP55" s="49">
        <f t="shared" si="21"/>
        <v>0.24750000000000003</v>
      </c>
      <c r="AQ55" s="52">
        <v>0</v>
      </c>
      <c r="AR55" s="52">
        <v>0</v>
      </c>
      <c r="AS55" s="49">
        <f t="shared" si="22"/>
        <v>0</v>
      </c>
      <c r="AT55" s="49">
        <f t="shared" si="23"/>
        <v>0.29700000000000004</v>
      </c>
      <c r="AU55" s="49">
        <f t="shared" si="24"/>
        <v>3.2645453571428571</v>
      </c>
      <c r="AV55" s="53">
        <f t="shared" si="25"/>
        <v>0.34049588744588749</v>
      </c>
      <c r="AW55" s="54">
        <v>4.95</v>
      </c>
      <c r="AX55" s="55">
        <v>14</v>
      </c>
      <c r="AY55" s="53">
        <f t="shared" si="26"/>
        <v>0.64642857142857146</v>
      </c>
      <c r="AZ55" s="6"/>
      <c r="BA55" s="33">
        <v>1000</v>
      </c>
      <c r="BB55" s="49">
        <f t="shared" si="27"/>
        <v>3264.545357142857</v>
      </c>
      <c r="BC55" s="49">
        <f t="shared" si="28"/>
        <v>4950</v>
      </c>
      <c r="BD55" s="49">
        <f t="shared" si="29"/>
        <v>14000</v>
      </c>
      <c r="BE55" s="56">
        <v>21.89</v>
      </c>
      <c r="BF55" s="33"/>
      <c r="BG55" s="33"/>
      <c r="BH55" s="2" t="s">
        <v>68</v>
      </c>
      <c r="BI55" s="2" t="s">
        <v>69</v>
      </c>
      <c r="BJ55" s="2" t="s">
        <v>114</v>
      </c>
    </row>
    <row r="56" spans="1:62" ht="20.100000000000001" customHeight="1">
      <c r="A56" s="32">
        <v>144</v>
      </c>
      <c r="B56" s="80"/>
      <c r="C56" s="33"/>
      <c r="D56" s="33" t="s">
        <v>187</v>
      </c>
      <c r="E56" s="34" t="s">
        <v>312</v>
      </c>
      <c r="F56" s="33" t="s">
        <v>64</v>
      </c>
      <c r="G56" s="35" t="s">
        <v>188</v>
      </c>
      <c r="H56" s="33" t="s">
        <v>80</v>
      </c>
      <c r="I56" s="33" t="s">
        <v>80</v>
      </c>
      <c r="J56" s="37" t="s">
        <v>190</v>
      </c>
      <c r="K56" s="38" t="s">
        <v>77</v>
      </c>
      <c r="L56" s="39" t="s">
        <v>192</v>
      </c>
      <c r="M56" s="37" t="s">
        <v>177</v>
      </c>
      <c r="N56" s="33"/>
      <c r="O56" s="40"/>
      <c r="P56" s="78" t="s">
        <v>282</v>
      </c>
      <c r="Q56" s="41"/>
      <c r="R56" s="33" t="s">
        <v>65</v>
      </c>
      <c r="S56" s="42">
        <v>1.48</v>
      </c>
      <c r="T56" s="33" t="s">
        <v>66</v>
      </c>
      <c r="U56" s="33"/>
      <c r="V56" s="43">
        <v>44.5</v>
      </c>
      <c r="W56" s="43">
        <v>24</v>
      </c>
      <c r="X56" s="43">
        <v>41</v>
      </c>
      <c r="Y56" s="68">
        <v>12.5</v>
      </c>
      <c r="Z56" s="68">
        <v>8.5</v>
      </c>
      <c r="AA56" s="68">
        <v>12.5</v>
      </c>
      <c r="AB56" s="44">
        <v>8</v>
      </c>
      <c r="AC56" s="45">
        <v>1</v>
      </c>
      <c r="AD56" s="46">
        <f t="shared" si="15"/>
        <v>1.3281250000000001E-3</v>
      </c>
      <c r="AE56" s="44">
        <v>63</v>
      </c>
      <c r="AF56" s="47">
        <f t="shared" si="16"/>
        <v>47435.294117647056</v>
      </c>
      <c r="AG56" s="48">
        <v>2250</v>
      </c>
      <c r="AH56" s="49">
        <f t="shared" si="17"/>
        <v>4.7433035714285719E-2</v>
      </c>
      <c r="AI56" s="50" t="s">
        <v>81</v>
      </c>
      <c r="AJ56" s="51">
        <v>0.23400000000000001</v>
      </c>
      <c r="AK56" s="49">
        <f t="shared" si="18"/>
        <v>0.34632000000000002</v>
      </c>
      <c r="AL56" s="49">
        <f t="shared" si="19"/>
        <v>1.8737530357142858</v>
      </c>
      <c r="AM56" s="52">
        <v>0.01</v>
      </c>
      <c r="AN56" s="49">
        <f t="shared" si="20"/>
        <v>3.3000000000000002E-2</v>
      </c>
      <c r="AO56" s="52">
        <v>0.05</v>
      </c>
      <c r="AP56" s="49">
        <f t="shared" si="21"/>
        <v>0.16500000000000001</v>
      </c>
      <c r="AQ56" s="52">
        <v>0</v>
      </c>
      <c r="AR56" s="52">
        <v>0</v>
      </c>
      <c r="AS56" s="49">
        <f t="shared" si="22"/>
        <v>0</v>
      </c>
      <c r="AT56" s="49">
        <f t="shared" si="23"/>
        <v>0.19800000000000001</v>
      </c>
      <c r="AU56" s="49">
        <f t="shared" si="24"/>
        <v>2.0717530357142859</v>
      </c>
      <c r="AV56" s="53">
        <f t="shared" si="25"/>
        <v>0.3721960497835497</v>
      </c>
      <c r="AW56" s="54">
        <v>3.3</v>
      </c>
      <c r="AX56" s="55">
        <v>9</v>
      </c>
      <c r="AY56" s="53">
        <f t="shared" si="26"/>
        <v>0.6333333333333333</v>
      </c>
      <c r="AZ56" s="6"/>
      <c r="BA56" s="33">
        <v>500</v>
      </c>
      <c r="BB56" s="49">
        <f t="shared" si="27"/>
        <v>1035.876517857143</v>
      </c>
      <c r="BC56" s="49">
        <f t="shared" si="28"/>
        <v>1650</v>
      </c>
      <c r="BD56" s="49">
        <f t="shared" si="29"/>
        <v>4500</v>
      </c>
      <c r="BE56" s="56"/>
      <c r="BF56" s="33"/>
      <c r="BG56" s="33"/>
      <c r="BH56" s="2" t="s">
        <v>68</v>
      </c>
      <c r="BI56" s="2" t="s">
        <v>69</v>
      </c>
      <c r="BJ56" s="2" t="s">
        <v>114</v>
      </c>
    </row>
    <row r="57" spans="1:62" ht="20.100000000000001" customHeight="1">
      <c r="A57" s="32">
        <v>145</v>
      </c>
      <c r="B57" s="80"/>
      <c r="C57" s="33"/>
      <c r="D57" s="33" t="s">
        <v>187</v>
      </c>
      <c r="E57" s="34" t="s">
        <v>312</v>
      </c>
      <c r="F57" s="33" t="s">
        <v>64</v>
      </c>
      <c r="G57" s="35" t="s">
        <v>188</v>
      </c>
      <c r="H57" s="33" t="s">
        <v>82</v>
      </c>
      <c r="I57" s="33" t="s">
        <v>82</v>
      </c>
      <c r="J57" s="37" t="s">
        <v>190</v>
      </c>
      <c r="K57" s="38" t="s">
        <v>77</v>
      </c>
      <c r="L57" s="39" t="s">
        <v>193</v>
      </c>
      <c r="M57" s="37" t="s">
        <v>177</v>
      </c>
      <c r="N57" s="33"/>
      <c r="O57" s="40"/>
      <c r="P57" s="78" t="s">
        <v>283</v>
      </c>
      <c r="Q57" s="41"/>
      <c r="R57" s="33" t="s">
        <v>65</v>
      </c>
      <c r="S57" s="42">
        <v>1.35</v>
      </c>
      <c r="T57" s="33" t="s">
        <v>66</v>
      </c>
      <c r="U57" s="33"/>
      <c r="V57" s="43">
        <v>44.5</v>
      </c>
      <c r="W57" s="43">
        <v>24</v>
      </c>
      <c r="X57" s="43">
        <v>41</v>
      </c>
      <c r="Y57" s="68">
        <v>9</v>
      </c>
      <c r="Z57" s="68">
        <v>9</v>
      </c>
      <c r="AA57" s="68">
        <v>12.5</v>
      </c>
      <c r="AB57" s="44">
        <v>8</v>
      </c>
      <c r="AC57" s="45">
        <v>1</v>
      </c>
      <c r="AD57" s="46">
        <f t="shared" si="15"/>
        <v>1.0124999999999999E-3</v>
      </c>
      <c r="AE57" s="44">
        <v>63</v>
      </c>
      <c r="AF57" s="47">
        <f t="shared" si="16"/>
        <v>62222.222222222226</v>
      </c>
      <c r="AG57" s="48">
        <v>2250</v>
      </c>
      <c r="AH57" s="49">
        <f t="shared" si="17"/>
        <v>3.6160714285714282E-2</v>
      </c>
      <c r="AI57" s="50" t="s">
        <v>84</v>
      </c>
      <c r="AJ57" s="51">
        <v>0.23400000000000001</v>
      </c>
      <c r="AK57" s="49">
        <f t="shared" si="18"/>
        <v>0.31590000000000001</v>
      </c>
      <c r="AL57" s="49">
        <f t="shared" si="19"/>
        <v>1.7020607142857145</v>
      </c>
      <c r="AM57" s="52">
        <v>0.01</v>
      </c>
      <c r="AN57" s="49">
        <f t="shared" si="20"/>
        <v>3.2000000000000001E-2</v>
      </c>
      <c r="AO57" s="52">
        <v>0.05</v>
      </c>
      <c r="AP57" s="49">
        <f t="shared" si="21"/>
        <v>0.16000000000000003</v>
      </c>
      <c r="AQ57" s="52">
        <v>0</v>
      </c>
      <c r="AR57" s="52">
        <v>0</v>
      </c>
      <c r="AS57" s="49">
        <f t="shared" si="22"/>
        <v>0</v>
      </c>
      <c r="AT57" s="49">
        <f t="shared" si="23"/>
        <v>0.19200000000000003</v>
      </c>
      <c r="AU57" s="49">
        <f t="shared" si="24"/>
        <v>1.8940607142857144</v>
      </c>
      <c r="AV57" s="53">
        <f t="shared" si="25"/>
        <v>0.40810602678571428</v>
      </c>
      <c r="AW57" s="54">
        <v>3.2</v>
      </c>
      <c r="AX57" s="55">
        <v>9</v>
      </c>
      <c r="AY57" s="53">
        <f t="shared" si="26"/>
        <v>0.64444444444444438</v>
      </c>
      <c r="AZ57" s="6"/>
      <c r="BA57" s="33">
        <v>500</v>
      </c>
      <c r="BB57" s="49">
        <f t="shared" si="27"/>
        <v>947.03035714285727</v>
      </c>
      <c r="BC57" s="49">
        <f t="shared" si="28"/>
        <v>1600</v>
      </c>
      <c r="BD57" s="49">
        <f t="shared" si="29"/>
        <v>4500</v>
      </c>
      <c r="BE57" s="56"/>
      <c r="BF57" s="33"/>
      <c r="BG57" s="33"/>
      <c r="BH57" s="2" t="s">
        <v>68</v>
      </c>
      <c r="BI57" s="2" t="s">
        <v>69</v>
      </c>
      <c r="BJ57" s="2" t="s">
        <v>114</v>
      </c>
    </row>
    <row r="58" spans="1:62" ht="20.100000000000001" customHeight="1">
      <c r="A58" s="32">
        <v>146</v>
      </c>
      <c r="B58" s="80"/>
      <c r="C58" s="33"/>
      <c r="D58" s="33" t="s">
        <v>187</v>
      </c>
      <c r="E58" s="34" t="s">
        <v>312</v>
      </c>
      <c r="F58" s="33" t="s">
        <v>64</v>
      </c>
      <c r="G58" s="35" t="s">
        <v>188</v>
      </c>
      <c r="H58" s="33" t="s">
        <v>85</v>
      </c>
      <c r="I58" s="33" t="s">
        <v>85</v>
      </c>
      <c r="J58" s="37" t="s">
        <v>190</v>
      </c>
      <c r="K58" s="38" t="s">
        <v>77</v>
      </c>
      <c r="L58" s="39" t="s">
        <v>194</v>
      </c>
      <c r="M58" s="37" t="s">
        <v>177</v>
      </c>
      <c r="N58" s="33"/>
      <c r="O58" s="40"/>
      <c r="P58" s="78" t="s">
        <v>284</v>
      </c>
      <c r="Q58" s="41"/>
      <c r="R58" s="33" t="s">
        <v>65</v>
      </c>
      <c r="S58" s="42">
        <v>1.35</v>
      </c>
      <c r="T58" s="33" t="s">
        <v>66</v>
      </c>
      <c r="U58" s="33"/>
      <c r="V58" s="43">
        <v>44.5</v>
      </c>
      <c r="W58" s="43">
        <v>24</v>
      </c>
      <c r="X58" s="43">
        <v>41</v>
      </c>
      <c r="Y58" s="68">
        <v>11.5</v>
      </c>
      <c r="Z58" s="68">
        <v>4</v>
      </c>
      <c r="AA58" s="68">
        <v>15.5</v>
      </c>
      <c r="AB58" s="44">
        <v>8</v>
      </c>
      <c r="AC58" s="45">
        <v>1</v>
      </c>
      <c r="AD58" s="46">
        <f t="shared" si="15"/>
        <v>7.1299999999999998E-4</v>
      </c>
      <c r="AE58" s="44">
        <v>63</v>
      </c>
      <c r="AF58" s="47">
        <f t="shared" si="16"/>
        <v>88359.046283309959</v>
      </c>
      <c r="AG58" s="48">
        <v>2250</v>
      </c>
      <c r="AH58" s="49">
        <f t="shared" si="17"/>
        <v>2.5464285714285714E-2</v>
      </c>
      <c r="AI58" s="50" t="s">
        <v>81</v>
      </c>
      <c r="AJ58" s="51">
        <v>0.23400000000000001</v>
      </c>
      <c r="AK58" s="49">
        <f t="shared" si="18"/>
        <v>0.31590000000000001</v>
      </c>
      <c r="AL58" s="49">
        <f t="shared" si="19"/>
        <v>1.6913642857142859</v>
      </c>
      <c r="AM58" s="52">
        <v>0.01</v>
      </c>
      <c r="AN58" s="49">
        <f t="shared" si="20"/>
        <v>3.2000000000000001E-2</v>
      </c>
      <c r="AO58" s="52">
        <v>0.05</v>
      </c>
      <c r="AP58" s="49">
        <f t="shared" si="21"/>
        <v>0.16000000000000003</v>
      </c>
      <c r="AQ58" s="52">
        <v>0</v>
      </c>
      <c r="AR58" s="52">
        <v>0</v>
      </c>
      <c r="AS58" s="49">
        <f t="shared" si="22"/>
        <v>0</v>
      </c>
      <c r="AT58" s="49">
        <f t="shared" si="23"/>
        <v>0.19200000000000003</v>
      </c>
      <c r="AU58" s="49">
        <f t="shared" si="24"/>
        <v>1.8833642857142858</v>
      </c>
      <c r="AV58" s="53">
        <f t="shared" si="25"/>
        <v>0.41144866071428571</v>
      </c>
      <c r="AW58" s="54">
        <v>3.2</v>
      </c>
      <c r="AX58" s="55">
        <v>9</v>
      </c>
      <c r="AY58" s="53">
        <f t="shared" si="26"/>
        <v>0.64444444444444438</v>
      </c>
      <c r="AZ58" s="6"/>
      <c r="BA58" s="33">
        <v>500</v>
      </c>
      <c r="BB58" s="49">
        <f t="shared" si="27"/>
        <v>941.68214285714294</v>
      </c>
      <c r="BC58" s="49">
        <f t="shared" si="28"/>
        <v>1600</v>
      </c>
      <c r="BD58" s="49">
        <f t="shared" si="29"/>
        <v>4500</v>
      </c>
      <c r="BE58" s="56"/>
      <c r="BF58" s="33"/>
      <c r="BG58" s="33"/>
      <c r="BH58" s="2" t="s">
        <v>68</v>
      </c>
      <c r="BI58" s="2" t="s">
        <v>69</v>
      </c>
      <c r="BJ58" s="2" t="s">
        <v>114</v>
      </c>
    </row>
    <row r="59" spans="1:62" ht="20.100000000000001" customHeight="1">
      <c r="A59" s="32">
        <v>147</v>
      </c>
      <c r="B59" s="80"/>
      <c r="C59" s="33"/>
      <c r="D59" s="33" t="s">
        <v>187</v>
      </c>
      <c r="E59" s="34" t="s">
        <v>312</v>
      </c>
      <c r="F59" s="33" t="s">
        <v>64</v>
      </c>
      <c r="G59" s="35" t="s">
        <v>188</v>
      </c>
      <c r="H59" s="33" t="s">
        <v>88</v>
      </c>
      <c r="I59" s="33" t="s">
        <v>88</v>
      </c>
      <c r="J59" s="37" t="s">
        <v>190</v>
      </c>
      <c r="K59" s="38" t="s">
        <v>77</v>
      </c>
      <c r="L59" s="39" t="s">
        <v>195</v>
      </c>
      <c r="M59" s="37" t="s">
        <v>177</v>
      </c>
      <c r="N59" s="33"/>
      <c r="O59" s="40"/>
      <c r="P59" s="78" t="s">
        <v>285</v>
      </c>
      <c r="Q59" s="41"/>
      <c r="R59" s="33" t="s">
        <v>65</v>
      </c>
      <c r="S59" s="42">
        <v>2.06</v>
      </c>
      <c r="T59" s="33" t="s">
        <v>66</v>
      </c>
      <c r="U59" s="33"/>
      <c r="V59" s="43">
        <v>44.5</v>
      </c>
      <c r="W59" s="43">
        <v>24</v>
      </c>
      <c r="X59" s="43">
        <v>41</v>
      </c>
      <c r="Y59" s="68">
        <v>11.5</v>
      </c>
      <c r="Z59" s="68">
        <v>11.5</v>
      </c>
      <c r="AA59" s="68">
        <v>13.5</v>
      </c>
      <c r="AB59" s="44">
        <v>8</v>
      </c>
      <c r="AC59" s="45">
        <v>1</v>
      </c>
      <c r="AD59" s="46">
        <f t="shared" si="15"/>
        <v>1.7853750000000001E-3</v>
      </c>
      <c r="AE59" s="44">
        <v>63</v>
      </c>
      <c r="AF59" s="47">
        <f t="shared" si="16"/>
        <v>35286.704473850034</v>
      </c>
      <c r="AG59" s="48">
        <v>2250</v>
      </c>
      <c r="AH59" s="49">
        <f t="shared" si="17"/>
        <v>6.3763392857142859E-2</v>
      </c>
      <c r="AI59" s="50" t="s">
        <v>81</v>
      </c>
      <c r="AJ59" s="51">
        <v>0.23400000000000001</v>
      </c>
      <c r="AK59" s="49">
        <f t="shared" si="18"/>
        <v>0.48204000000000002</v>
      </c>
      <c r="AL59" s="49">
        <f t="shared" si="19"/>
        <v>2.6058033928571431</v>
      </c>
      <c r="AM59" s="52">
        <v>0.01</v>
      </c>
      <c r="AN59" s="49">
        <f t="shared" si="20"/>
        <v>4.8499999999999995E-2</v>
      </c>
      <c r="AO59" s="52">
        <v>0.05</v>
      </c>
      <c r="AP59" s="49">
        <f t="shared" si="21"/>
        <v>0.24249999999999999</v>
      </c>
      <c r="AQ59" s="52">
        <v>0</v>
      </c>
      <c r="AR59" s="52">
        <v>0</v>
      </c>
      <c r="AS59" s="49">
        <f t="shared" si="22"/>
        <v>0</v>
      </c>
      <c r="AT59" s="49">
        <f t="shared" si="23"/>
        <v>0.29099999999999998</v>
      </c>
      <c r="AU59" s="49">
        <f t="shared" si="24"/>
        <v>2.8968033928571431</v>
      </c>
      <c r="AV59" s="53">
        <f t="shared" si="25"/>
        <v>0.4027209499263622</v>
      </c>
      <c r="AW59" s="54">
        <v>4.8499999999999996</v>
      </c>
      <c r="AX59" s="55">
        <v>13.5</v>
      </c>
      <c r="AY59" s="53">
        <f t="shared" si="26"/>
        <v>0.64074074074074072</v>
      </c>
      <c r="AZ59" s="6"/>
      <c r="BA59" s="33">
        <v>500</v>
      </c>
      <c r="BB59" s="49">
        <f t="shared" si="27"/>
        <v>1448.4016964285715</v>
      </c>
      <c r="BC59" s="49">
        <f t="shared" si="28"/>
        <v>2425</v>
      </c>
      <c r="BD59" s="49">
        <f t="shared" si="29"/>
        <v>6750</v>
      </c>
      <c r="BE59" s="56"/>
      <c r="BF59" s="33"/>
      <c r="BG59" s="33"/>
      <c r="BH59" s="2" t="s">
        <v>68</v>
      </c>
      <c r="BI59" s="2" t="s">
        <v>69</v>
      </c>
      <c r="BJ59" s="2" t="s">
        <v>114</v>
      </c>
    </row>
    <row r="60" spans="1:62" ht="20.100000000000001" customHeight="1">
      <c r="A60" s="32">
        <v>148</v>
      </c>
      <c r="B60" s="80"/>
      <c r="C60" s="33"/>
      <c r="D60" s="33" t="s">
        <v>187</v>
      </c>
      <c r="E60" s="34" t="s">
        <v>312</v>
      </c>
      <c r="F60" s="33" t="s">
        <v>64</v>
      </c>
      <c r="G60" s="35" t="s">
        <v>188</v>
      </c>
      <c r="H60" s="33" t="s">
        <v>86</v>
      </c>
      <c r="I60" s="33" t="s">
        <v>86</v>
      </c>
      <c r="J60" s="37" t="s">
        <v>190</v>
      </c>
      <c r="K60" s="38" t="s">
        <v>77</v>
      </c>
      <c r="L60" s="39" t="s">
        <v>87</v>
      </c>
      <c r="M60" s="37" t="s">
        <v>177</v>
      </c>
      <c r="N60" s="33"/>
      <c r="O60" s="40"/>
      <c r="P60" s="78" t="s">
        <v>286</v>
      </c>
      <c r="Q60" s="41"/>
      <c r="R60" s="33" t="s">
        <v>65</v>
      </c>
      <c r="S60" s="42">
        <v>2.4500000000000002</v>
      </c>
      <c r="T60" s="33" t="s">
        <v>66</v>
      </c>
      <c r="U60" s="33"/>
      <c r="V60" s="43">
        <v>44.5</v>
      </c>
      <c r="W60" s="43">
        <v>24</v>
      </c>
      <c r="X60" s="43">
        <v>41</v>
      </c>
      <c r="Y60" s="68">
        <v>16.5</v>
      </c>
      <c r="Z60" s="68">
        <v>9.5</v>
      </c>
      <c r="AA60" s="68">
        <v>11.5</v>
      </c>
      <c r="AB60" s="44">
        <v>8</v>
      </c>
      <c r="AC60" s="45">
        <v>1</v>
      </c>
      <c r="AD60" s="46">
        <f t="shared" si="15"/>
        <v>1.802625E-3</v>
      </c>
      <c r="AE60" s="44">
        <v>63</v>
      </c>
      <c r="AF60" s="47">
        <f t="shared" si="16"/>
        <v>34949.032660703138</v>
      </c>
      <c r="AG60" s="48">
        <v>2250</v>
      </c>
      <c r="AH60" s="49">
        <f t="shared" si="17"/>
        <v>6.4379464285714297E-2</v>
      </c>
      <c r="AI60" s="50" t="s">
        <v>81</v>
      </c>
      <c r="AJ60" s="51">
        <v>0.23400000000000001</v>
      </c>
      <c r="AK60" s="49">
        <f t="shared" si="18"/>
        <v>0.57330000000000003</v>
      </c>
      <c r="AL60" s="49">
        <f t="shared" si="19"/>
        <v>3.0876794642857148</v>
      </c>
      <c r="AM60" s="52">
        <v>0.01</v>
      </c>
      <c r="AN60" s="49">
        <f t="shared" si="20"/>
        <v>5.6500000000000002E-2</v>
      </c>
      <c r="AO60" s="52">
        <v>0.05</v>
      </c>
      <c r="AP60" s="49">
        <f t="shared" si="21"/>
        <v>0.28250000000000003</v>
      </c>
      <c r="AQ60" s="52">
        <v>0</v>
      </c>
      <c r="AR60" s="52">
        <v>0</v>
      </c>
      <c r="AS60" s="49">
        <f t="shared" si="22"/>
        <v>0</v>
      </c>
      <c r="AT60" s="49">
        <f t="shared" si="23"/>
        <v>0.33900000000000002</v>
      </c>
      <c r="AU60" s="49">
        <f t="shared" si="24"/>
        <v>3.4266794642857148</v>
      </c>
      <c r="AV60" s="53">
        <f t="shared" si="25"/>
        <v>0.39350805941845762</v>
      </c>
      <c r="AW60" s="54">
        <v>5.65</v>
      </c>
      <c r="AX60" s="55">
        <v>16</v>
      </c>
      <c r="AY60" s="53">
        <f t="shared" si="26"/>
        <v>0.64687499999999998</v>
      </c>
      <c r="AZ60" s="6"/>
      <c r="BA60" s="33">
        <v>500</v>
      </c>
      <c r="BB60" s="49">
        <f t="shared" si="27"/>
        <v>1713.3397321428574</v>
      </c>
      <c r="BC60" s="49">
        <f t="shared" si="28"/>
        <v>2825</v>
      </c>
      <c r="BD60" s="49">
        <f t="shared" si="29"/>
        <v>8000</v>
      </c>
      <c r="BE60" s="56"/>
      <c r="BF60" s="33"/>
      <c r="BG60" s="33"/>
      <c r="BH60" s="2" t="s">
        <v>68</v>
      </c>
      <c r="BI60" s="2" t="s">
        <v>69</v>
      </c>
      <c r="BJ60" s="2" t="s">
        <v>114</v>
      </c>
    </row>
    <row r="61" spans="1:62" ht="20.100000000000001" customHeight="1">
      <c r="A61" s="32">
        <v>149</v>
      </c>
      <c r="B61" s="80"/>
      <c r="C61" s="33"/>
      <c r="D61" s="33" t="s">
        <v>187</v>
      </c>
      <c r="E61" s="34" t="s">
        <v>312</v>
      </c>
      <c r="F61" s="33" t="s">
        <v>64</v>
      </c>
      <c r="G61" s="35" t="s">
        <v>188</v>
      </c>
      <c r="H61" s="33" t="s">
        <v>196</v>
      </c>
      <c r="I61" s="36" t="s">
        <v>197</v>
      </c>
      <c r="J61" s="37" t="s">
        <v>190</v>
      </c>
      <c r="K61" s="38" t="s">
        <v>77</v>
      </c>
      <c r="L61" s="39" t="s">
        <v>163</v>
      </c>
      <c r="M61" s="37" t="s">
        <v>177</v>
      </c>
      <c r="N61" s="33"/>
      <c r="O61" s="40"/>
      <c r="P61" s="78" t="s">
        <v>287</v>
      </c>
      <c r="Q61" s="41"/>
      <c r="R61" s="33" t="s">
        <v>65</v>
      </c>
      <c r="S61" s="42">
        <v>3.6</v>
      </c>
      <c r="T61" s="33" t="s">
        <v>66</v>
      </c>
      <c r="U61" s="33"/>
      <c r="V61" s="43">
        <v>44.5</v>
      </c>
      <c r="W61" s="43">
        <v>24</v>
      </c>
      <c r="X61" s="43">
        <v>41</v>
      </c>
      <c r="Y61" s="68">
        <v>15</v>
      </c>
      <c r="Z61" s="68">
        <v>3.5</v>
      </c>
      <c r="AA61" s="68">
        <v>27.5</v>
      </c>
      <c r="AB61" s="44">
        <v>8</v>
      </c>
      <c r="AC61" s="45">
        <v>1</v>
      </c>
      <c r="AD61" s="46">
        <f t="shared" si="15"/>
        <v>1.4437499999999999E-3</v>
      </c>
      <c r="AE61" s="44">
        <v>63</v>
      </c>
      <c r="AF61" s="47">
        <f t="shared" si="16"/>
        <v>43636.36363636364</v>
      </c>
      <c r="AG61" s="48">
        <v>2250</v>
      </c>
      <c r="AH61" s="49">
        <f t="shared" si="17"/>
        <v>5.1562499999999997E-2</v>
      </c>
      <c r="AI61" s="50" t="s">
        <v>91</v>
      </c>
      <c r="AJ61" s="51">
        <v>0.23400000000000001</v>
      </c>
      <c r="AK61" s="49">
        <f t="shared" si="18"/>
        <v>0.84240000000000004</v>
      </c>
      <c r="AL61" s="49">
        <f t="shared" si="19"/>
        <v>4.4939625000000003</v>
      </c>
      <c r="AM61" s="52">
        <v>0.01</v>
      </c>
      <c r="AN61" s="49">
        <f t="shared" si="20"/>
        <v>7.7499999999999999E-2</v>
      </c>
      <c r="AO61" s="52">
        <v>0.05</v>
      </c>
      <c r="AP61" s="49">
        <f t="shared" si="21"/>
        <v>0.38750000000000001</v>
      </c>
      <c r="AQ61" s="52">
        <v>0</v>
      </c>
      <c r="AR61" s="52">
        <v>0</v>
      </c>
      <c r="AS61" s="49">
        <f t="shared" si="22"/>
        <v>0</v>
      </c>
      <c r="AT61" s="49">
        <f t="shared" si="23"/>
        <v>0.46500000000000002</v>
      </c>
      <c r="AU61" s="49">
        <f t="shared" si="24"/>
        <v>4.9589625000000002</v>
      </c>
      <c r="AV61" s="53">
        <f t="shared" si="25"/>
        <v>0.36013387096774191</v>
      </c>
      <c r="AW61" s="54">
        <v>7.75</v>
      </c>
      <c r="AX61" s="55">
        <v>22.99</v>
      </c>
      <c r="AY61" s="53">
        <f t="shared" si="26"/>
        <v>0.66289691170073939</v>
      </c>
      <c r="AZ61" s="6"/>
      <c r="BA61" s="33">
        <v>500</v>
      </c>
      <c r="BB61" s="49">
        <f t="shared" si="27"/>
        <v>2479.4812500000003</v>
      </c>
      <c r="BC61" s="49">
        <f t="shared" si="28"/>
        <v>3875</v>
      </c>
      <c r="BD61" s="49">
        <f t="shared" si="29"/>
        <v>11495</v>
      </c>
      <c r="BE61" s="56"/>
      <c r="BF61" s="33"/>
      <c r="BG61" s="33"/>
      <c r="BH61" s="2" t="s">
        <v>68</v>
      </c>
      <c r="BI61" s="2" t="s">
        <v>69</v>
      </c>
      <c r="BJ61" s="2" t="s">
        <v>114</v>
      </c>
    </row>
    <row r="62" spans="1:62" ht="20.100000000000001" customHeight="1">
      <c r="A62" s="32">
        <v>150</v>
      </c>
      <c r="B62" s="80"/>
      <c r="C62" s="33"/>
      <c r="D62" s="33" t="s">
        <v>187</v>
      </c>
      <c r="E62" s="34" t="s">
        <v>312</v>
      </c>
      <c r="F62" s="33" t="s">
        <v>64</v>
      </c>
      <c r="G62" s="35" t="s">
        <v>188</v>
      </c>
      <c r="H62" s="33" t="s">
        <v>165</v>
      </c>
      <c r="I62" s="33" t="s">
        <v>165</v>
      </c>
      <c r="J62" s="37" t="s">
        <v>190</v>
      </c>
      <c r="K62" s="38" t="s">
        <v>77</v>
      </c>
      <c r="L62" s="39" t="s">
        <v>139</v>
      </c>
      <c r="M62" s="37" t="s">
        <v>177</v>
      </c>
      <c r="N62" s="33"/>
      <c r="O62" s="40"/>
      <c r="P62" s="78" t="s">
        <v>288</v>
      </c>
      <c r="Q62" s="41"/>
      <c r="R62" s="33" t="s">
        <v>65</v>
      </c>
      <c r="S62" s="42">
        <v>3.86</v>
      </c>
      <c r="T62" s="33" t="s">
        <v>66</v>
      </c>
      <c r="U62" s="33"/>
      <c r="V62" s="43">
        <v>44.5</v>
      </c>
      <c r="W62" s="43">
        <v>24</v>
      </c>
      <c r="X62" s="43">
        <v>41</v>
      </c>
      <c r="Y62" s="68">
        <v>15</v>
      </c>
      <c r="Z62" s="68">
        <v>15</v>
      </c>
      <c r="AA62" s="68">
        <v>15</v>
      </c>
      <c r="AB62" s="44">
        <v>8</v>
      </c>
      <c r="AC62" s="45">
        <v>1</v>
      </c>
      <c r="AD62" s="46">
        <f t="shared" si="15"/>
        <v>3.375E-3</v>
      </c>
      <c r="AE62" s="44">
        <v>63</v>
      </c>
      <c r="AF62" s="47">
        <f t="shared" si="16"/>
        <v>18666.666666666668</v>
      </c>
      <c r="AG62" s="48">
        <v>2250</v>
      </c>
      <c r="AH62" s="49">
        <f t="shared" si="17"/>
        <v>0.12053571428571427</v>
      </c>
      <c r="AI62" s="50" t="s">
        <v>81</v>
      </c>
      <c r="AJ62" s="51">
        <v>0.23400000000000001</v>
      </c>
      <c r="AK62" s="49">
        <f t="shared" si="18"/>
        <v>0.90324000000000004</v>
      </c>
      <c r="AL62" s="49">
        <f t="shared" si="19"/>
        <v>4.8837757142857141</v>
      </c>
      <c r="AM62" s="52">
        <v>0.01</v>
      </c>
      <c r="AN62" s="49">
        <f t="shared" si="20"/>
        <v>7.4999999999999997E-2</v>
      </c>
      <c r="AO62" s="52">
        <v>0.05</v>
      </c>
      <c r="AP62" s="49">
        <f t="shared" si="21"/>
        <v>0.375</v>
      </c>
      <c r="AQ62" s="52">
        <v>0</v>
      </c>
      <c r="AR62" s="52">
        <v>0</v>
      </c>
      <c r="AS62" s="49">
        <f t="shared" si="22"/>
        <v>0</v>
      </c>
      <c r="AT62" s="49">
        <f t="shared" si="23"/>
        <v>0.45</v>
      </c>
      <c r="AU62" s="49">
        <f t="shared" si="24"/>
        <v>5.3337757142857143</v>
      </c>
      <c r="AV62" s="53">
        <f t="shared" si="25"/>
        <v>0.28882990476190479</v>
      </c>
      <c r="AW62" s="54">
        <v>7.5</v>
      </c>
      <c r="AX62" s="55">
        <v>21.99</v>
      </c>
      <c r="AY62" s="53">
        <f t="shared" si="26"/>
        <v>0.65893587994542968</v>
      </c>
      <c r="AZ62" s="6"/>
      <c r="BA62" s="33">
        <v>500</v>
      </c>
      <c r="BB62" s="49">
        <f t="shared" si="27"/>
        <v>2666.8878571428572</v>
      </c>
      <c r="BC62" s="49">
        <f t="shared" si="28"/>
        <v>3750</v>
      </c>
      <c r="BD62" s="49">
        <f t="shared" si="29"/>
        <v>10995</v>
      </c>
      <c r="BE62" s="56"/>
      <c r="BF62" s="33"/>
      <c r="BG62" s="33"/>
      <c r="BH62" s="2" t="s">
        <v>68</v>
      </c>
      <c r="BI62" s="2" t="s">
        <v>69</v>
      </c>
      <c r="BJ62" s="2" t="s">
        <v>114</v>
      </c>
    </row>
    <row r="63" spans="1:62" ht="20.100000000000001" customHeight="1">
      <c r="A63" s="32">
        <v>151</v>
      </c>
      <c r="B63" s="81"/>
      <c r="C63" s="33"/>
      <c r="D63" s="33" t="s">
        <v>187</v>
      </c>
      <c r="E63" s="34" t="s">
        <v>312</v>
      </c>
      <c r="F63" s="33" t="s">
        <v>64</v>
      </c>
      <c r="G63" s="35" t="s">
        <v>188</v>
      </c>
      <c r="H63" s="33" t="s">
        <v>94</v>
      </c>
      <c r="I63" s="33" t="s">
        <v>94</v>
      </c>
      <c r="J63" s="37" t="s">
        <v>190</v>
      </c>
      <c r="K63" s="38" t="s">
        <v>77</v>
      </c>
      <c r="L63" s="39" t="s">
        <v>198</v>
      </c>
      <c r="M63" s="37" t="s">
        <v>177</v>
      </c>
      <c r="N63" s="33"/>
      <c r="O63" s="40"/>
      <c r="P63" s="78" t="s">
        <v>289</v>
      </c>
      <c r="Q63" s="41"/>
      <c r="R63" s="33" t="s">
        <v>65</v>
      </c>
      <c r="S63" s="42">
        <v>6.1</v>
      </c>
      <c r="T63" s="33" t="s">
        <v>66</v>
      </c>
      <c r="U63" s="33"/>
      <c r="V63" s="43">
        <v>44.5</v>
      </c>
      <c r="W63" s="43">
        <v>24</v>
      </c>
      <c r="X63" s="43">
        <v>41</v>
      </c>
      <c r="Y63" s="68">
        <v>21</v>
      </c>
      <c r="Z63" s="68">
        <v>21</v>
      </c>
      <c r="AA63" s="68">
        <v>27</v>
      </c>
      <c r="AB63" s="44">
        <v>8</v>
      </c>
      <c r="AC63" s="45">
        <v>1</v>
      </c>
      <c r="AD63" s="46">
        <f t="shared" si="15"/>
        <v>1.1906999999999999E-2</v>
      </c>
      <c r="AE63" s="44">
        <v>63</v>
      </c>
      <c r="AF63" s="47">
        <f t="shared" si="16"/>
        <v>5291.0052910052909</v>
      </c>
      <c r="AG63" s="48">
        <v>2250</v>
      </c>
      <c r="AH63" s="49">
        <f t="shared" si="17"/>
        <v>0.42525000000000002</v>
      </c>
      <c r="AI63" s="50" t="s">
        <v>81</v>
      </c>
      <c r="AJ63" s="51">
        <v>0.23400000000000001</v>
      </c>
      <c r="AK63" s="49">
        <f t="shared" si="18"/>
        <v>1.4274</v>
      </c>
      <c r="AL63" s="49">
        <f t="shared" si="19"/>
        <v>7.9526500000000002</v>
      </c>
      <c r="AM63" s="52">
        <v>0.01</v>
      </c>
      <c r="AN63" s="49">
        <f t="shared" si="20"/>
        <v>0.13500000000000001</v>
      </c>
      <c r="AO63" s="52">
        <v>0.05</v>
      </c>
      <c r="AP63" s="49">
        <f t="shared" si="21"/>
        <v>0.67500000000000004</v>
      </c>
      <c r="AQ63" s="52">
        <v>0</v>
      </c>
      <c r="AR63" s="52">
        <v>0</v>
      </c>
      <c r="AS63" s="49">
        <f t="shared" si="22"/>
        <v>0</v>
      </c>
      <c r="AT63" s="49">
        <f t="shared" si="23"/>
        <v>0.81</v>
      </c>
      <c r="AU63" s="49">
        <f t="shared" si="24"/>
        <v>8.7626500000000007</v>
      </c>
      <c r="AV63" s="53">
        <f t="shared" si="25"/>
        <v>0.35091481481481474</v>
      </c>
      <c r="AW63" s="54">
        <v>13.5</v>
      </c>
      <c r="AX63" s="55">
        <v>39.99</v>
      </c>
      <c r="AY63" s="53">
        <f t="shared" si="26"/>
        <v>0.66241560390097531</v>
      </c>
      <c r="AZ63" s="6"/>
      <c r="BA63" s="33">
        <v>500</v>
      </c>
      <c r="BB63" s="49">
        <f t="shared" si="27"/>
        <v>4381.3250000000007</v>
      </c>
      <c r="BC63" s="49">
        <f t="shared" si="28"/>
        <v>6750</v>
      </c>
      <c r="BD63" s="49">
        <f t="shared" si="29"/>
        <v>19995</v>
      </c>
      <c r="BE63" s="56"/>
      <c r="BF63" s="33"/>
      <c r="BG63" s="33"/>
      <c r="BH63" s="2" t="s">
        <v>68</v>
      </c>
      <c r="BI63" s="2" t="s">
        <v>69</v>
      </c>
      <c r="BJ63" s="2" t="s">
        <v>114</v>
      </c>
    </row>
    <row r="64" spans="1:62" ht="20.100000000000001" customHeight="1">
      <c r="A64" s="32">
        <v>152</v>
      </c>
      <c r="B64" s="79"/>
      <c r="C64" s="33"/>
      <c r="D64" s="33" t="s">
        <v>62</v>
      </c>
      <c r="E64" s="34" t="s">
        <v>63</v>
      </c>
      <c r="F64" s="33" t="s">
        <v>64</v>
      </c>
      <c r="G64" s="35" t="s">
        <v>199</v>
      </c>
      <c r="H64" s="33" t="s">
        <v>200</v>
      </c>
      <c r="I64" s="36" t="s">
        <v>201</v>
      </c>
      <c r="J64" s="37" t="s">
        <v>190</v>
      </c>
      <c r="K64" s="38" t="s">
        <v>77</v>
      </c>
      <c r="L64" s="39" t="s">
        <v>113</v>
      </c>
      <c r="M64" s="37" t="s">
        <v>177</v>
      </c>
      <c r="N64" s="33"/>
      <c r="O64" s="40"/>
      <c r="P64" s="77" t="s">
        <v>290</v>
      </c>
      <c r="Q64" s="41"/>
      <c r="R64" s="33" t="s">
        <v>65</v>
      </c>
      <c r="S64" s="42">
        <v>2.38</v>
      </c>
      <c r="T64" s="33" t="s">
        <v>66</v>
      </c>
      <c r="U64" s="33"/>
      <c r="V64" s="43">
        <v>50</v>
      </c>
      <c r="W64" s="43">
        <v>32.5</v>
      </c>
      <c r="X64" s="43">
        <v>48</v>
      </c>
      <c r="Y64" s="68">
        <v>19</v>
      </c>
      <c r="Z64" s="68">
        <v>9</v>
      </c>
      <c r="AA64" s="68">
        <v>22.5</v>
      </c>
      <c r="AB64" s="44">
        <v>8</v>
      </c>
      <c r="AC64" s="45">
        <v>2</v>
      </c>
      <c r="AD64" s="46">
        <f t="shared" si="15"/>
        <v>3.8474999999999998E-3</v>
      </c>
      <c r="AE64" s="44">
        <v>63</v>
      </c>
      <c r="AF64" s="47">
        <f t="shared" si="16"/>
        <v>32748.53801169591</v>
      </c>
      <c r="AG64" s="48">
        <v>2250</v>
      </c>
      <c r="AH64" s="49">
        <f t="shared" si="17"/>
        <v>6.8705357142857137E-2</v>
      </c>
      <c r="AI64" s="50" t="s">
        <v>67</v>
      </c>
      <c r="AJ64" s="51">
        <v>0.218</v>
      </c>
      <c r="AK64" s="49">
        <f t="shared" si="18"/>
        <v>0.51883999999999997</v>
      </c>
      <c r="AL64" s="49">
        <f t="shared" si="19"/>
        <v>2.9675453571428569</v>
      </c>
      <c r="AM64" s="52">
        <v>0.01</v>
      </c>
      <c r="AN64" s="49">
        <f t="shared" si="20"/>
        <v>4.9500000000000002E-2</v>
      </c>
      <c r="AO64" s="52">
        <v>0.05</v>
      </c>
      <c r="AP64" s="49">
        <f t="shared" si="21"/>
        <v>0.24750000000000003</v>
      </c>
      <c r="AQ64" s="52">
        <v>0</v>
      </c>
      <c r="AR64" s="52">
        <v>0</v>
      </c>
      <c r="AS64" s="49">
        <f t="shared" si="22"/>
        <v>0</v>
      </c>
      <c r="AT64" s="49">
        <f t="shared" si="23"/>
        <v>0.29700000000000004</v>
      </c>
      <c r="AU64" s="49">
        <f t="shared" si="24"/>
        <v>3.2645453571428571</v>
      </c>
      <c r="AV64" s="53">
        <f t="shared" si="25"/>
        <v>0.34049588744588749</v>
      </c>
      <c r="AW64" s="54">
        <v>4.95</v>
      </c>
      <c r="AX64" s="55">
        <v>14</v>
      </c>
      <c r="AY64" s="53">
        <f t="shared" si="26"/>
        <v>0.64642857142857146</v>
      </c>
      <c r="AZ64" s="6"/>
      <c r="BA64" s="33">
        <v>1000</v>
      </c>
      <c r="BB64" s="49">
        <f t="shared" si="27"/>
        <v>3264.545357142857</v>
      </c>
      <c r="BC64" s="49">
        <f t="shared" si="28"/>
        <v>4950</v>
      </c>
      <c r="BD64" s="49">
        <f t="shared" si="29"/>
        <v>14000</v>
      </c>
      <c r="BE64" s="56">
        <v>39</v>
      </c>
      <c r="BF64" s="33"/>
      <c r="BG64" s="33"/>
      <c r="BH64" s="2" t="s">
        <v>68</v>
      </c>
      <c r="BI64" s="2" t="s">
        <v>69</v>
      </c>
      <c r="BJ64" s="2" t="s">
        <v>114</v>
      </c>
    </row>
    <row r="65" spans="1:62" ht="20.100000000000001" customHeight="1">
      <c r="A65" s="32">
        <v>153</v>
      </c>
      <c r="B65" s="80"/>
      <c r="C65" s="33"/>
      <c r="D65" s="33" t="s">
        <v>62</v>
      </c>
      <c r="E65" s="34" t="s">
        <v>63</v>
      </c>
      <c r="F65" s="33" t="s">
        <v>64</v>
      </c>
      <c r="G65" s="35" t="s">
        <v>199</v>
      </c>
      <c r="H65" s="33" t="s">
        <v>80</v>
      </c>
      <c r="I65" s="33" t="s">
        <v>80</v>
      </c>
      <c r="J65" s="37" t="s">
        <v>190</v>
      </c>
      <c r="K65" s="38" t="s">
        <v>77</v>
      </c>
      <c r="L65" s="39" t="s">
        <v>202</v>
      </c>
      <c r="M65" s="37" t="s">
        <v>177</v>
      </c>
      <c r="N65" s="33"/>
      <c r="O65" s="40"/>
      <c r="P65" s="77" t="s">
        <v>291</v>
      </c>
      <c r="Q65" s="41"/>
      <c r="R65" s="33" t="s">
        <v>65</v>
      </c>
      <c r="S65" s="42">
        <v>1.48</v>
      </c>
      <c r="T65" s="33" t="s">
        <v>66</v>
      </c>
      <c r="U65" s="33"/>
      <c r="V65" s="43">
        <v>50</v>
      </c>
      <c r="W65" s="43">
        <v>32.5</v>
      </c>
      <c r="X65" s="43">
        <v>48</v>
      </c>
      <c r="Y65" s="68">
        <v>12.5</v>
      </c>
      <c r="Z65" s="68">
        <v>8.5</v>
      </c>
      <c r="AA65" s="68">
        <v>12.5</v>
      </c>
      <c r="AB65" s="44">
        <v>8</v>
      </c>
      <c r="AC65" s="45">
        <v>1</v>
      </c>
      <c r="AD65" s="46">
        <f t="shared" si="15"/>
        <v>1.3281250000000001E-3</v>
      </c>
      <c r="AE65" s="44">
        <v>63</v>
      </c>
      <c r="AF65" s="47">
        <f t="shared" si="16"/>
        <v>47435.294117647056</v>
      </c>
      <c r="AG65" s="48">
        <v>2250</v>
      </c>
      <c r="AH65" s="49">
        <f t="shared" si="17"/>
        <v>4.7433035714285719E-2</v>
      </c>
      <c r="AI65" s="50" t="s">
        <v>81</v>
      </c>
      <c r="AJ65" s="51">
        <v>0.23400000000000001</v>
      </c>
      <c r="AK65" s="49">
        <f t="shared" si="18"/>
        <v>0.34632000000000002</v>
      </c>
      <c r="AL65" s="49">
        <f t="shared" si="19"/>
        <v>1.8737530357142858</v>
      </c>
      <c r="AM65" s="52">
        <v>0.01</v>
      </c>
      <c r="AN65" s="49">
        <f t="shared" si="20"/>
        <v>3.1000000000000003E-2</v>
      </c>
      <c r="AO65" s="52">
        <v>0.05</v>
      </c>
      <c r="AP65" s="49">
        <f t="shared" si="21"/>
        <v>0.15500000000000003</v>
      </c>
      <c r="AQ65" s="52">
        <v>0</v>
      </c>
      <c r="AR65" s="52">
        <v>0</v>
      </c>
      <c r="AS65" s="49">
        <f t="shared" si="22"/>
        <v>0</v>
      </c>
      <c r="AT65" s="49">
        <f t="shared" si="23"/>
        <v>0.18600000000000003</v>
      </c>
      <c r="AU65" s="49">
        <f t="shared" si="24"/>
        <v>2.0597530357142859</v>
      </c>
      <c r="AV65" s="53">
        <f t="shared" si="25"/>
        <v>0.33556353686635942</v>
      </c>
      <c r="AW65" s="54">
        <v>3.1</v>
      </c>
      <c r="AX65" s="55">
        <v>8.5</v>
      </c>
      <c r="AY65" s="53">
        <f t="shared" si="26"/>
        <v>0.6352941176470589</v>
      </c>
      <c r="AZ65" s="6"/>
      <c r="BA65" s="33">
        <v>500</v>
      </c>
      <c r="BB65" s="49">
        <f t="shared" si="27"/>
        <v>1029.876517857143</v>
      </c>
      <c r="BC65" s="49">
        <f t="shared" si="28"/>
        <v>1550</v>
      </c>
      <c r="BD65" s="49">
        <f t="shared" si="29"/>
        <v>4250</v>
      </c>
      <c r="BE65" s="56"/>
      <c r="BF65" s="33"/>
      <c r="BG65" s="33"/>
      <c r="BH65" s="2" t="s">
        <v>68</v>
      </c>
      <c r="BI65" s="2" t="s">
        <v>69</v>
      </c>
      <c r="BJ65" s="2" t="s">
        <v>114</v>
      </c>
    </row>
    <row r="66" spans="1:62" ht="20.100000000000001" customHeight="1">
      <c r="A66" s="32">
        <v>154</v>
      </c>
      <c r="B66" s="80"/>
      <c r="C66" s="33"/>
      <c r="D66" s="33" t="s">
        <v>62</v>
      </c>
      <c r="E66" s="34" t="s">
        <v>63</v>
      </c>
      <c r="F66" s="33" t="s">
        <v>64</v>
      </c>
      <c r="G66" s="35" t="s">
        <v>199</v>
      </c>
      <c r="H66" s="33" t="s">
        <v>82</v>
      </c>
      <c r="I66" s="33" t="s">
        <v>82</v>
      </c>
      <c r="J66" s="37" t="s">
        <v>190</v>
      </c>
      <c r="K66" s="38" t="s">
        <v>77</v>
      </c>
      <c r="L66" s="39" t="s">
        <v>203</v>
      </c>
      <c r="M66" s="37" t="s">
        <v>177</v>
      </c>
      <c r="N66" s="33"/>
      <c r="O66" s="40"/>
      <c r="P66" s="77" t="s">
        <v>292</v>
      </c>
      <c r="Q66" s="41"/>
      <c r="R66" s="33" t="s">
        <v>65</v>
      </c>
      <c r="S66" s="42">
        <v>1.35</v>
      </c>
      <c r="T66" s="33" t="s">
        <v>66</v>
      </c>
      <c r="U66" s="33"/>
      <c r="V66" s="43">
        <v>50</v>
      </c>
      <c r="W66" s="43">
        <v>32.5</v>
      </c>
      <c r="X66" s="43">
        <v>48</v>
      </c>
      <c r="Y66" s="68">
        <v>9</v>
      </c>
      <c r="Z66" s="68">
        <v>9</v>
      </c>
      <c r="AA66" s="68">
        <v>12.5</v>
      </c>
      <c r="AB66" s="44">
        <v>8</v>
      </c>
      <c r="AC66" s="45">
        <v>1</v>
      </c>
      <c r="AD66" s="46">
        <f t="shared" si="15"/>
        <v>1.0124999999999999E-3</v>
      </c>
      <c r="AE66" s="44">
        <v>63</v>
      </c>
      <c r="AF66" s="47">
        <f t="shared" si="16"/>
        <v>62222.222222222226</v>
      </c>
      <c r="AG66" s="48">
        <v>2250</v>
      </c>
      <c r="AH66" s="49">
        <f t="shared" si="17"/>
        <v>3.6160714285714282E-2</v>
      </c>
      <c r="AI66" s="50" t="s">
        <v>84</v>
      </c>
      <c r="AJ66" s="51">
        <v>0.23400000000000001</v>
      </c>
      <c r="AK66" s="49">
        <f t="shared" si="18"/>
        <v>0.31590000000000001</v>
      </c>
      <c r="AL66" s="49">
        <f t="shared" si="19"/>
        <v>1.7020607142857145</v>
      </c>
      <c r="AM66" s="52">
        <v>0.01</v>
      </c>
      <c r="AN66" s="49">
        <f t="shared" si="20"/>
        <v>0.03</v>
      </c>
      <c r="AO66" s="52">
        <v>0.05</v>
      </c>
      <c r="AP66" s="49">
        <f t="shared" si="21"/>
        <v>0.15000000000000002</v>
      </c>
      <c r="AQ66" s="52">
        <v>0</v>
      </c>
      <c r="AR66" s="52">
        <v>0</v>
      </c>
      <c r="AS66" s="49">
        <f t="shared" si="22"/>
        <v>0</v>
      </c>
      <c r="AT66" s="49">
        <f t="shared" si="23"/>
        <v>0.18000000000000002</v>
      </c>
      <c r="AU66" s="49">
        <f t="shared" si="24"/>
        <v>1.8820607142857144</v>
      </c>
      <c r="AV66" s="53">
        <f t="shared" si="25"/>
        <v>0.37264642857142855</v>
      </c>
      <c r="AW66" s="54">
        <v>3</v>
      </c>
      <c r="AX66" s="55">
        <v>8.5</v>
      </c>
      <c r="AY66" s="53">
        <f t="shared" si="26"/>
        <v>0.6470588235294118</v>
      </c>
      <c r="AZ66" s="6"/>
      <c r="BA66" s="33">
        <v>500</v>
      </c>
      <c r="BB66" s="49">
        <f t="shared" si="27"/>
        <v>941.03035714285716</v>
      </c>
      <c r="BC66" s="49">
        <f t="shared" si="28"/>
        <v>1500</v>
      </c>
      <c r="BD66" s="49">
        <f t="shared" si="29"/>
        <v>4250</v>
      </c>
      <c r="BE66" s="56"/>
      <c r="BF66" s="33"/>
      <c r="BG66" s="33"/>
      <c r="BH66" s="2" t="s">
        <v>68</v>
      </c>
      <c r="BI66" s="2" t="s">
        <v>69</v>
      </c>
      <c r="BJ66" s="2" t="s">
        <v>114</v>
      </c>
    </row>
    <row r="67" spans="1:62" ht="20.100000000000001" customHeight="1">
      <c r="A67" s="32">
        <v>155</v>
      </c>
      <c r="B67" s="80"/>
      <c r="C67" s="33"/>
      <c r="D67" s="33" t="s">
        <v>62</v>
      </c>
      <c r="E67" s="34" t="s">
        <v>63</v>
      </c>
      <c r="F67" s="33" t="s">
        <v>64</v>
      </c>
      <c r="G67" s="35" t="s">
        <v>199</v>
      </c>
      <c r="H67" s="33" t="s">
        <v>85</v>
      </c>
      <c r="I67" s="33" t="s">
        <v>85</v>
      </c>
      <c r="J67" s="37" t="s">
        <v>190</v>
      </c>
      <c r="K67" s="38" t="s">
        <v>77</v>
      </c>
      <c r="L67" s="39" t="s">
        <v>204</v>
      </c>
      <c r="M67" s="37" t="s">
        <v>177</v>
      </c>
      <c r="N67" s="33"/>
      <c r="O67" s="40"/>
      <c r="P67" s="77" t="s">
        <v>293</v>
      </c>
      <c r="Q67" s="41"/>
      <c r="R67" s="33" t="s">
        <v>65</v>
      </c>
      <c r="S67" s="42">
        <v>1.35</v>
      </c>
      <c r="T67" s="33" t="s">
        <v>66</v>
      </c>
      <c r="U67" s="33"/>
      <c r="V67" s="43">
        <v>50</v>
      </c>
      <c r="W67" s="43">
        <v>32.5</v>
      </c>
      <c r="X67" s="43">
        <v>48</v>
      </c>
      <c r="Y67" s="68">
        <v>11.5</v>
      </c>
      <c r="Z67" s="68">
        <v>4</v>
      </c>
      <c r="AA67" s="68">
        <v>15.5</v>
      </c>
      <c r="AB67" s="44">
        <v>8</v>
      </c>
      <c r="AC67" s="45">
        <v>1</v>
      </c>
      <c r="AD67" s="46">
        <f t="shared" si="15"/>
        <v>7.1299999999999998E-4</v>
      </c>
      <c r="AE67" s="44">
        <v>63</v>
      </c>
      <c r="AF67" s="47">
        <f t="shared" si="16"/>
        <v>88359.046283309959</v>
      </c>
      <c r="AG67" s="48">
        <v>2250</v>
      </c>
      <c r="AH67" s="49">
        <f t="shared" si="17"/>
        <v>2.5464285714285714E-2</v>
      </c>
      <c r="AI67" s="50" t="s">
        <v>81</v>
      </c>
      <c r="AJ67" s="51">
        <v>0.23400000000000001</v>
      </c>
      <c r="AK67" s="49">
        <f t="shared" si="18"/>
        <v>0.31590000000000001</v>
      </c>
      <c r="AL67" s="49">
        <f t="shared" si="19"/>
        <v>1.6913642857142859</v>
      </c>
      <c r="AM67" s="52">
        <v>0.01</v>
      </c>
      <c r="AN67" s="49">
        <f t="shared" si="20"/>
        <v>0.03</v>
      </c>
      <c r="AO67" s="52">
        <v>0.05</v>
      </c>
      <c r="AP67" s="49">
        <f t="shared" si="21"/>
        <v>0.15000000000000002</v>
      </c>
      <c r="AQ67" s="52">
        <v>0</v>
      </c>
      <c r="AR67" s="52">
        <v>0</v>
      </c>
      <c r="AS67" s="49">
        <f t="shared" si="22"/>
        <v>0</v>
      </c>
      <c r="AT67" s="49">
        <f t="shared" si="23"/>
        <v>0.18000000000000002</v>
      </c>
      <c r="AU67" s="49">
        <f t="shared" si="24"/>
        <v>1.8713642857142858</v>
      </c>
      <c r="AV67" s="53">
        <f t="shared" si="25"/>
        <v>0.37621190476190475</v>
      </c>
      <c r="AW67" s="54">
        <v>3</v>
      </c>
      <c r="AX67" s="55">
        <v>8.5</v>
      </c>
      <c r="AY67" s="53">
        <f t="shared" si="26"/>
        <v>0.6470588235294118</v>
      </c>
      <c r="AZ67" s="6"/>
      <c r="BA67" s="33">
        <v>500</v>
      </c>
      <c r="BB67" s="49">
        <f t="shared" si="27"/>
        <v>935.68214285714294</v>
      </c>
      <c r="BC67" s="49">
        <f t="shared" si="28"/>
        <v>1500</v>
      </c>
      <c r="BD67" s="49">
        <f t="shared" si="29"/>
        <v>4250</v>
      </c>
      <c r="BE67" s="56"/>
      <c r="BF67" s="33"/>
      <c r="BG67" s="33"/>
      <c r="BH67" s="2" t="s">
        <v>68</v>
      </c>
      <c r="BI67" s="2" t="s">
        <v>69</v>
      </c>
      <c r="BJ67" s="2" t="s">
        <v>114</v>
      </c>
    </row>
    <row r="68" spans="1:62" ht="20.100000000000001" customHeight="1">
      <c r="A68" s="32">
        <v>156</v>
      </c>
      <c r="B68" s="80"/>
      <c r="C68" s="33"/>
      <c r="D68" s="33" t="s">
        <v>62</v>
      </c>
      <c r="E68" s="34" t="s">
        <v>63</v>
      </c>
      <c r="F68" s="33" t="s">
        <v>64</v>
      </c>
      <c r="G68" s="35" t="s">
        <v>199</v>
      </c>
      <c r="H68" s="33" t="s">
        <v>88</v>
      </c>
      <c r="I68" s="33" t="s">
        <v>88</v>
      </c>
      <c r="J68" s="37" t="s">
        <v>190</v>
      </c>
      <c r="K68" s="38" t="s">
        <v>77</v>
      </c>
      <c r="L68" s="39" t="s">
        <v>205</v>
      </c>
      <c r="M68" s="37" t="s">
        <v>177</v>
      </c>
      <c r="N68" s="33"/>
      <c r="O68" s="40"/>
      <c r="P68" s="77" t="s">
        <v>294</v>
      </c>
      <c r="Q68" s="41"/>
      <c r="R68" s="33" t="s">
        <v>65</v>
      </c>
      <c r="S68" s="42">
        <v>2.06</v>
      </c>
      <c r="T68" s="33" t="s">
        <v>66</v>
      </c>
      <c r="U68" s="33"/>
      <c r="V68" s="43">
        <v>50</v>
      </c>
      <c r="W68" s="43">
        <v>32.5</v>
      </c>
      <c r="X68" s="43">
        <v>48</v>
      </c>
      <c r="Y68" s="68">
        <v>11.5</v>
      </c>
      <c r="Z68" s="68">
        <v>11.5</v>
      </c>
      <c r="AA68" s="68">
        <v>13.5</v>
      </c>
      <c r="AB68" s="44">
        <v>8</v>
      </c>
      <c r="AC68" s="45">
        <v>1</v>
      </c>
      <c r="AD68" s="46">
        <f t="shared" si="15"/>
        <v>1.7853750000000001E-3</v>
      </c>
      <c r="AE68" s="44">
        <v>63</v>
      </c>
      <c r="AF68" s="47">
        <f t="shared" si="16"/>
        <v>35286.704473850034</v>
      </c>
      <c r="AG68" s="48">
        <v>2250</v>
      </c>
      <c r="AH68" s="49">
        <f t="shared" si="17"/>
        <v>6.3763392857142859E-2</v>
      </c>
      <c r="AI68" s="50" t="s">
        <v>81</v>
      </c>
      <c r="AJ68" s="51">
        <v>0.23400000000000001</v>
      </c>
      <c r="AK68" s="49">
        <f t="shared" si="18"/>
        <v>0.48204000000000002</v>
      </c>
      <c r="AL68" s="49">
        <f t="shared" si="19"/>
        <v>2.6058033928571431</v>
      </c>
      <c r="AM68" s="52">
        <v>0.01</v>
      </c>
      <c r="AN68" s="49">
        <f t="shared" si="20"/>
        <v>4.6500000000000007E-2</v>
      </c>
      <c r="AO68" s="52">
        <v>0.05</v>
      </c>
      <c r="AP68" s="49">
        <f t="shared" si="21"/>
        <v>0.23250000000000004</v>
      </c>
      <c r="AQ68" s="52">
        <v>0</v>
      </c>
      <c r="AR68" s="52">
        <v>0</v>
      </c>
      <c r="AS68" s="49">
        <f t="shared" si="22"/>
        <v>0</v>
      </c>
      <c r="AT68" s="49">
        <f t="shared" si="23"/>
        <v>0.27900000000000003</v>
      </c>
      <c r="AU68" s="49">
        <f t="shared" si="24"/>
        <v>2.884803392857143</v>
      </c>
      <c r="AV68" s="53">
        <f t="shared" si="25"/>
        <v>0.37961217357910909</v>
      </c>
      <c r="AW68" s="54">
        <v>4.6500000000000004</v>
      </c>
      <c r="AX68" s="55">
        <v>13</v>
      </c>
      <c r="AY68" s="53">
        <f t="shared" si="26"/>
        <v>0.64230769230769225</v>
      </c>
      <c r="AZ68" s="6"/>
      <c r="BA68" s="33">
        <v>500</v>
      </c>
      <c r="BB68" s="49">
        <f t="shared" si="27"/>
        <v>1442.4016964285715</v>
      </c>
      <c r="BC68" s="49">
        <f t="shared" si="28"/>
        <v>2325</v>
      </c>
      <c r="BD68" s="49">
        <f t="shared" si="29"/>
        <v>6500</v>
      </c>
      <c r="BE68" s="56"/>
      <c r="BF68" s="33"/>
      <c r="BG68" s="33"/>
      <c r="BH68" s="2" t="s">
        <v>68</v>
      </c>
      <c r="BI68" s="2" t="s">
        <v>69</v>
      </c>
      <c r="BJ68" s="2" t="s">
        <v>114</v>
      </c>
    </row>
    <row r="69" spans="1:62" ht="20.100000000000001" customHeight="1">
      <c r="A69" s="32">
        <v>157</v>
      </c>
      <c r="B69" s="80"/>
      <c r="C69" s="33"/>
      <c r="D69" s="33" t="s">
        <v>62</v>
      </c>
      <c r="E69" s="34" t="s">
        <v>63</v>
      </c>
      <c r="F69" s="33" t="s">
        <v>64</v>
      </c>
      <c r="G69" s="35" t="s">
        <v>199</v>
      </c>
      <c r="H69" s="33" t="s">
        <v>158</v>
      </c>
      <c r="I69" s="33" t="s">
        <v>158</v>
      </c>
      <c r="J69" s="37" t="s">
        <v>190</v>
      </c>
      <c r="K69" s="38" t="s">
        <v>77</v>
      </c>
      <c r="L69" s="39" t="s">
        <v>104</v>
      </c>
      <c r="M69" s="37" t="s">
        <v>177</v>
      </c>
      <c r="N69" s="33"/>
      <c r="O69" s="40"/>
      <c r="P69" s="77" t="s">
        <v>295</v>
      </c>
      <c r="Q69" s="41"/>
      <c r="R69" s="33" t="s">
        <v>65</v>
      </c>
      <c r="S69" s="42">
        <v>2.16</v>
      </c>
      <c r="T69" s="33" t="s">
        <v>66</v>
      </c>
      <c r="U69" s="33"/>
      <c r="V69" s="43">
        <v>50</v>
      </c>
      <c r="W69" s="43">
        <v>32.5</v>
      </c>
      <c r="X69" s="43">
        <v>48</v>
      </c>
      <c r="Y69" s="68">
        <v>16.5</v>
      </c>
      <c r="Z69" s="68">
        <v>9.5</v>
      </c>
      <c r="AA69" s="68">
        <v>11.5</v>
      </c>
      <c r="AB69" s="44">
        <v>8</v>
      </c>
      <c r="AC69" s="45">
        <v>1</v>
      </c>
      <c r="AD69" s="46">
        <f t="shared" si="15"/>
        <v>1.802625E-3</v>
      </c>
      <c r="AE69" s="44">
        <v>63</v>
      </c>
      <c r="AF69" s="47">
        <f t="shared" si="16"/>
        <v>34949.032660703138</v>
      </c>
      <c r="AG69" s="48">
        <v>2250</v>
      </c>
      <c r="AH69" s="49">
        <f t="shared" si="17"/>
        <v>6.4379464285714297E-2</v>
      </c>
      <c r="AI69" s="50" t="s">
        <v>81</v>
      </c>
      <c r="AJ69" s="51">
        <v>0.23400000000000001</v>
      </c>
      <c r="AK69" s="49">
        <f t="shared" si="18"/>
        <v>0.50544000000000011</v>
      </c>
      <c r="AL69" s="49">
        <f t="shared" si="19"/>
        <v>2.7298194642857148</v>
      </c>
      <c r="AM69" s="52">
        <v>0.01</v>
      </c>
      <c r="AN69" s="49">
        <f t="shared" si="20"/>
        <v>5.0999999999999997E-2</v>
      </c>
      <c r="AO69" s="52">
        <v>0.05</v>
      </c>
      <c r="AP69" s="49">
        <f t="shared" si="21"/>
        <v>0.255</v>
      </c>
      <c r="AQ69" s="52">
        <v>0</v>
      </c>
      <c r="AR69" s="52">
        <v>0</v>
      </c>
      <c r="AS69" s="49">
        <f t="shared" si="22"/>
        <v>0</v>
      </c>
      <c r="AT69" s="49">
        <f t="shared" si="23"/>
        <v>0.30599999999999999</v>
      </c>
      <c r="AU69" s="49">
        <f t="shared" si="24"/>
        <v>3.0358194642857148</v>
      </c>
      <c r="AV69" s="53">
        <f t="shared" si="25"/>
        <v>0.40474128151260491</v>
      </c>
      <c r="AW69" s="54">
        <v>5.0999999999999996</v>
      </c>
      <c r="AX69" s="55">
        <v>14.99</v>
      </c>
      <c r="AY69" s="53">
        <f t="shared" si="26"/>
        <v>0.65977318212141434</v>
      </c>
      <c r="AZ69" s="6"/>
      <c r="BA69" s="33">
        <v>500</v>
      </c>
      <c r="BB69" s="49">
        <f t="shared" si="27"/>
        <v>1517.9097321428574</v>
      </c>
      <c r="BC69" s="49">
        <f t="shared" si="28"/>
        <v>2550</v>
      </c>
      <c r="BD69" s="49">
        <f t="shared" si="29"/>
        <v>7495</v>
      </c>
      <c r="BE69" s="56"/>
      <c r="BF69" s="33"/>
      <c r="BG69" s="33"/>
      <c r="BH69" s="2" t="s">
        <v>68</v>
      </c>
      <c r="BI69" s="2" t="s">
        <v>69</v>
      </c>
      <c r="BJ69" s="2" t="s">
        <v>114</v>
      </c>
    </row>
    <row r="70" spans="1:62" ht="20.100000000000001" customHeight="1">
      <c r="A70" s="32">
        <v>158</v>
      </c>
      <c r="B70" s="80"/>
      <c r="C70" s="33"/>
      <c r="D70" s="33" t="s">
        <v>62</v>
      </c>
      <c r="E70" s="34" t="s">
        <v>63</v>
      </c>
      <c r="F70" s="33" t="s">
        <v>64</v>
      </c>
      <c r="G70" s="35" t="s">
        <v>199</v>
      </c>
      <c r="H70" s="33" t="s">
        <v>159</v>
      </c>
      <c r="I70" s="33" t="s">
        <v>159</v>
      </c>
      <c r="J70" s="37" t="s">
        <v>190</v>
      </c>
      <c r="K70" s="38" t="s">
        <v>77</v>
      </c>
      <c r="L70" s="39" t="s">
        <v>73</v>
      </c>
      <c r="M70" s="37" t="s">
        <v>177</v>
      </c>
      <c r="N70" s="33"/>
      <c r="O70" s="40"/>
      <c r="P70" s="77" t="s">
        <v>296</v>
      </c>
      <c r="Q70" s="41"/>
      <c r="R70" s="33" t="s">
        <v>65</v>
      </c>
      <c r="S70" s="42">
        <v>2.4500000000000002</v>
      </c>
      <c r="T70" s="33" t="s">
        <v>66</v>
      </c>
      <c r="U70" s="33"/>
      <c r="V70" s="43">
        <v>50</v>
      </c>
      <c r="W70" s="43">
        <v>32.5</v>
      </c>
      <c r="X70" s="43">
        <v>48</v>
      </c>
      <c r="Y70" s="68">
        <v>15</v>
      </c>
      <c r="Z70" s="68">
        <v>3.5</v>
      </c>
      <c r="AA70" s="68">
        <v>27.5</v>
      </c>
      <c r="AB70" s="44">
        <v>8</v>
      </c>
      <c r="AC70" s="45">
        <v>1</v>
      </c>
      <c r="AD70" s="46">
        <f t="shared" si="15"/>
        <v>1.4437499999999999E-3</v>
      </c>
      <c r="AE70" s="44">
        <v>63</v>
      </c>
      <c r="AF70" s="47">
        <f t="shared" si="16"/>
        <v>43636.36363636364</v>
      </c>
      <c r="AG70" s="48">
        <v>2250</v>
      </c>
      <c r="AH70" s="49">
        <f t="shared" si="17"/>
        <v>5.1562499999999997E-2</v>
      </c>
      <c r="AI70" s="50" t="s">
        <v>81</v>
      </c>
      <c r="AJ70" s="51">
        <v>0.23400000000000001</v>
      </c>
      <c r="AK70" s="49">
        <f t="shared" si="18"/>
        <v>0.57330000000000003</v>
      </c>
      <c r="AL70" s="49">
        <f t="shared" si="19"/>
        <v>3.0748625000000005</v>
      </c>
      <c r="AM70" s="52">
        <v>0.01</v>
      </c>
      <c r="AN70" s="49">
        <f t="shared" si="20"/>
        <v>5.2999999999999999E-2</v>
      </c>
      <c r="AO70" s="52">
        <v>0.05</v>
      </c>
      <c r="AP70" s="49">
        <f t="shared" si="21"/>
        <v>0.26500000000000001</v>
      </c>
      <c r="AQ70" s="52">
        <v>0</v>
      </c>
      <c r="AR70" s="52">
        <v>0</v>
      </c>
      <c r="AS70" s="49">
        <f t="shared" si="22"/>
        <v>0</v>
      </c>
      <c r="AT70" s="49">
        <f t="shared" si="23"/>
        <v>0.318</v>
      </c>
      <c r="AU70" s="49">
        <f t="shared" si="24"/>
        <v>3.3928625000000006</v>
      </c>
      <c r="AV70" s="53">
        <f t="shared" si="25"/>
        <v>0.35983726415094325</v>
      </c>
      <c r="AW70" s="54">
        <v>5.3</v>
      </c>
      <c r="AX70" s="55">
        <v>15</v>
      </c>
      <c r="AY70" s="53">
        <f t="shared" si="26"/>
        <v>0.64666666666666661</v>
      </c>
      <c r="AZ70" s="6"/>
      <c r="BA70" s="33">
        <v>500</v>
      </c>
      <c r="BB70" s="49">
        <f t="shared" si="27"/>
        <v>1696.4312500000003</v>
      </c>
      <c r="BC70" s="49">
        <f t="shared" si="28"/>
        <v>2650</v>
      </c>
      <c r="BD70" s="49">
        <f t="shared" si="29"/>
        <v>7500</v>
      </c>
      <c r="BE70" s="56"/>
      <c r="BF70" s="33"/>
      <c r="BG70" s="33"/>
      <c r="BH70" s="2" t="s">
        <v>68</v>
      </c>
      <c r="BI70" s="2" t="s">
        <v>69</v>
      </c>
      <c r="BJ70" s="2" t="s">
        <v>114</v>
      </c>
    </row>
    <row r="71" spans="1:62" ht="20.100000000000001" customHeight="1">
      <c r="A71" s="32">
        <v>159</v>
      </c>
      <c r="B71" s="80"/>
      <c r="C71" s="33"/>
      <c r="D71" s="33" t="s">
        <v>62</v>
      </c>
      <c r="E71" s="34" t="s">
        <v>63</v>
      </c>
      <c r="F71" s="33" t="s">
        <v>64</v>
      </c>
      <c r="G71" s="35" t="s">
        <v>199</v>
      </c>
      <c r="H71" s="33" t="s">
        <v>196</v>
      </c>
      <c r="I71" s="33" t="s">
        <v>206</v>
      </c>
      <c r="J71" s="37" t="s">
        <v>190</v>
      </c>
      <c r="K71" s="38" t="s">
        <v>77</v>
      </c>
      <c r="L71" s="39" t="s">
        <v>116</v>
      </c>
      <c r="M71" s="37" t="s">
        <v>177</v>
      </c>
      <c r="N71" s="33"/>
      <c r="O71" s="40"/>
      <c r="P71" s="77" t="s">
        <v>297</v>
      </c>
      <c r="Q71" s="41"/>
      <c r="R71" s="33" t="s">
        <v>65</v>
      </c>
      <c r="S71" s="42">
        <v>3.6</v>
      </c>
      <c r="T71" s="33" t="s">
        <v>66</v>
      </c>
      <c r="U71" s="33"/>
      <c r="V71" s="43">
        <v>50</v>
      </c>
      <c r="W71" s="43">
        <v>32.5</v>
      </c>
      <c r="X71" s="43">
        <v>48</v>
      </c>
      <c r="Y71" s="68">
        <v>11</v>
      </c>
      <c r="Z71" s="68">
        <v>11</v>
      </c>
      <c r="AA71" s="68">
        <v>39.5</v>
      </c>
      <c r="AB71" s="44">
        <v>8</v>
      </c>
      <c r="AC71" s="45">
        <v>1</v>
      </c>
      <c r="AD71" s="46">
        <f t="shared" si="15"/>
        <v>4.7794999999999999E-3</v>
      </c>
      <c r="AE71" s="44">
        <v>63</v>
      </c>
      <c r="AF71" s="47">
        <f t="shared" si="16"/>
        <v>13181.295114551731</v>
      </c>
      <c r="AG71" s="48">
        <v>2250</v>
      </c>
      <c r="AH71" s="49">
        <f t="shared" si="17"/>
        <v>0.17069642857142858</v>
      </c>
      <c r="AI71" s="50" t="s">
        <v>91</v>
      </c>
      <c r="AJ71" s="51">
        <v>0.23400000000000001</v>
      </c>
      <c r="AK71" s="49">
        <f t="shared" si="18"/>
        <v>0.84240000000000004</v>
      </c>
      <c r="AL71" s="49">
        <f t="shared" si="19"/>
        <v>4.6130964285714287</v>
      </c>
      <c r="AM71" s="52">
        <v>0.01</v>
      </c>
      <c r="AN71" s="49">
        <f t="shared" si="20"/>
        <v>7.6499999999999999E-2</v>
      </c>
      <c r="AO71" s="52">
        <v>0.05</v>
      </c>
      <c r="AP71" s="49">
        <f t="shared" si="21"/>
        <v>0.38250000000000006</v>
      </c>
      <c r="AQ71" s="52">
        <v>0</v>
      </c>
      <c r="AR71" s="52">
        <v>0</v>
      </c>
      <c r="AS71" s="49">
        <f t="shared" si="22"/>
        <v>0</v>
      </c>
      <c r="AT71" s="49">
        <f t="shared" si="23"/>
        <v>0.45900000000000007</v>
      </c>
      <c r="AU71" s="49">
        <f t="shared" si="24"/>
        <v>5.0720964285714292</v>
      </c>
      <c r="AV71" s="53">
        <f t="shared" si="25"/>
        <v>0.33698085901027075</v>
      </c>
      <c r="AW71" s="54">
        <v>7.65</v>
      </c>
      <c r="AX71" s="55">
        <v>21.99</v>
      </c>
      <c r="AY71" s="53">
        <f t="shared" si="26"/>
        <v>0.65211459754433831</v>
      </c>
      <c r="AZ71" s="6"/>
      <c r="BA71" s="33">
        <v>500</v>
      </c>
      <c r="BB71" s="49">
        <f t="shared" si="27"/>
        <v>2536.0482142857145</v>
      </c>
      <c r="BC71" s="49">
        <f t="shared" si="28"/>
        <v>3825</v>
      </c>
      <c r="BD71" s="49">
        <f t="shared" si="29"/>
        <v>10995</v>
      </c>
      <c r="BE71" s="56"/>
      <c r="BF71" s="33"/>
      <c r="BG71" s="33"/>
      <c r="BH71" s="2" t="s">
        <v>68</v>
      </c>
      <c r="BI71" s="2" t="s">
        <v>69</v>
      </c>
      <c r="BJ71" s="2" t="s">
        <v>114</v>
      </c>
    </row>
    <row r="72" spans="1:62" ht="20.100000000000001" customHeight="1">
      <c r="A72" s="32">
        <v>160</v>
      </c>
      <c r="B72" s="80"/>
      <c r="C72" s="33"/>
      <c r="D72" s="33" t="s">
        <v>62</v>
      </c>
      <c r="E72" s="34" t="s">
        <v>63</v>
      </c>
      <c r="F72" s="33" t="s">
        <v>64</v>
      </c>
      <c r="G72" s="35" t="s">
        <v>199</v>
      </c>
      <c r="H72" s="33" t="s">
        <v>164</v>
      </c>
      <c r="I72" s="33" t="s">
        <v>164</v>
      </c>
      <c r="J72" s="37" t="s">
        <v>190</v>
      </c>
      <c r="K72" s="38" t="s">
        <v>77</v>
      </c>
      <c r="L72" s="39" t="s">
        <v>111</v>
      </c>
      <c r="M72" s="37" t="s">
        <v>177</v>
      </c>
      <c r="N72" s="33"/>
      <c r="O72" s="40"/>
      <c r="P72" s="77" t="s">
        <v>298</v>
      </c>
      <c r="Q72" s="41"/>
      <c r="R72" s="33" t="s">
        <v>65</v>
      </c>
      <c r="S72" s="42">
        <v>4.25</v>
      </c>
      <c r="T72" s="33" t="s">
        <v>66</v>
      </c>
      <c r="U72" s="33"/>
      <c r="V72" s="43">
        <v>50</v>
      </c>
      <c r="W72" s="43">
        <v>32.5</v>
      </c>
      <c r="X72" s="43">
        <v>48</v>
      </c>
      <c r="Y72" s="68">
        <v>17</v>
      </c>
      <c r="Z72" s="68">
        <v>17</v>
      </c>
      <c r="AA72" s="68">
        <v>15</v>
      </c>
      <c r="AB72" s="44">
        <v>8</v>
      </c>
      <c r="AC72" s="45">
        <v>1</v>
      </c>
      <c r="AD72" s="46">
        <f t="shared" si="15"/>
        <v>4.3350000000000003E-3</v>
      </c>
      <c r="AE72" s="44">
        <v>63</v>
      </c>
      <c r="AF72" s="47">
        <f t="shared" si="16"/>
        <v>14532.871972318339</v>
      </c>
      <c r="AG72" s="48">
        <v>2250</v>
      </c>
      <c r="AH72" s="49">
        <f t="shared" si="17"/>
        <v>0.15482142857142858</v>
      </c>
      <c r="AI72" s="50" t="s">
        <v>81</v>
      </c>
      <c r="AJ72" s="51">
        <v>0.23400000000000001</v>
      </c>
      <c r="AK72" s="49">
        <f t="shared" si="18"/>
        <v>0.99450000000000005</v>
      </c>
      <c r="AL72" s="49">
        <f t="shared" si="19"/>
        <v>5.3993214285714286</v>
      </c>
      <c r="AM72" s="52">
        <v>0.01</v>
      </c>
      <c r="AN72" s="49">
        <f t="shared" si="20"/>
        <v>8.5000000000000006E-2</v>
      </c>
      <c r="AO72" s="52">
        <v>0.05</v>
      </c>
      <c r="AP72" s="49">
        <f t="shared" si="21"/>
        <v>0.42500000000000004</v>
      </c>
      <c r="AQ72" s="52">
        <v>0</v>
      </c>
      <c r="AR72" s="52">
        <v>0</v>
      </c>
      <c r="AS72" s="49">
        <f t="shared" si="22"/>
        <v>0</v>
      </c>
      <c r="AT72" s="49">
        <f t="shared" si="23"/>
        <v>0.51</v>
      </c>
      <c r="AU72" s="49">
        <f t="shared" si="24"/>
        <v>5.9093214285714284</v>
      </c>
      <c r="AV72" s="53">
        <f t="shared" si="25"/>
        <v>0.30478571428571433</v>
      </c>
      <c r="AW72" s="54">
        <v>8.5</v>
      </c>
      <c r="AX72" s="55">
        <v>24.99</v>
      </c>
      <c r="AY72" s="53">
        <f t="shared" si="26"/>
        <v>0.65986394557823125</v>
      </c>
      <c r="AZ72" s="6"/>
      <c r="BA72" s="33">
        <v>500</v>
      </c>
      <c r="BB72" s="49">
        <f t="shared" si="27"/>
        <v>2954.6607142857142</v>
      </c>
      <c r="BC72" s="49">
        <f t="shared" si="28"/>
        <v>4250</v>
      </c>
      <c r="BD72" s="49">
        <f t="shared" si="29"/>
        <v>12495</v>
      </c>
      <c r="BE72" s="56"/>
      <c r="BF72" s="33"/>
      <c r="BG72" s="33"/>
      <c r="BH72" s="2" t="s">
        <v>68</v>
      </c>
      <c r="BI72" s="2" t="s">
        <v>69</v>
      </c>
      <c r="BJ72" s="2" t="s">
        <v>114</v>
      </c>
    </row>
    <row r="73" spans="1:62" ht="20.100000000000001" customHeight="1">
      <c r="A73" s="32">
        <v>161</v>
      </c>
      <c r="B73" s="80"/>
      <c r="C73" s="33"/>
      <c r="D73" s="33" t="s">
        <v>62</v>
      </c>
      <c r="E73" s="34" t="s">
        <v>63</v>
      </c>
      <c r="F73" s="33" t="s">
        <v>64</v>
      </c>
      <c r="G73" s="35" t="s">
        <v>199</v>
      </c>
      <c r="H73" s="33" t="s">
        <v>165</v>
      </c>
      <c r="I73" s="33" t="s">
        <v>165</v>
      </c>
      <c r="J73" s="37" t="s">
        <v>190</v>
      </c>
      <c r="K73" s="38" t="s">
        <v>77</v>
      </c>
      <c r="L73" s="39" t="s">
        <v>207</v>
      </c>
      <c r="M73" s="37" t="s">
        <v>177</v>
      </c>
      <c r="N73" s="33"/>
      <c r="O73" s="40"/>
      <c r="P73" s="77" t="s">
        <v>299</v>
      </c>
      <c r="Q73" s="41"/>
      <c r="R73" s="33" t="s">
        <v>65</v>
      </c>
      <c r="S73" s="42">
        <v>3.86</v>
      </c>
      <c r="T73" s="33" t="s">
        <v>66</v>
      </c>
      <c r="U73" s="33"/>
      <c r="V73" s="43">
        <v>50</v>
      </c>
      <c r="W73" s="43">
        <v>32.5</v>
      </c>
      <c r="X73" s="43">
        <v>48</v>
      </c>
      <c r="Y73" s="68">
        <v>15</v>
      </c>
      <c r="Z73" s="68">
        <v>15</v>
      </c>
      <c r="AA73" s="68">
        <v>15</v>
      </c>
      <c r="AB73" s="44">
        <v>8</v>
      </c>
      <c r="AC73" s="45">
        <v>1</v>
      </c>
      <c r="AD73" s="46">
        <f t="shared" si="15"/>
        <v>3.375E-3</v>
      </c>
      <c r="AE73" s="44">
        <v>63</v>
      </c>
      <c r="AF73" s="47">
        <f t="shared" si="16"/>
        <v>18666.666666666668</v>
      </c>
      <c r="AG73" s="48">
        <v>2250</v>
      </c>
      <c r="AH73" s="49">
        <f t="shared" si="17"/>
        <v>0.12053571428571427</v>
      </c>
      <c r="AI73" s="50" t="s">
        <v>81</v>
      </c>
      <c r="AJ73" s="51">
        <v>0.23400000000000001</v>
      </c>
      <c r="AK73" s="49">
        <f t="shared" si="18"/>
        <v>0.90324000000000004</v>
      </c>
      <c r="AL73" s="49">
        <f t="shared" si="19"/>
        <v>4.8837757142857141</v>
      </c>
      <c r="AM73" s="52">
        <v>0.01</v>
      </c>
      <c r="AN73" s="49">
        <f t="shared" si="20"/>
        <v>7.6499999999999999E-2</v>
      </c>
      <c r="AO73" s="52">
        <v>0.05</v>
      </c>
      <c r="AP73" s="49">
        <f t="shared" si="21"/>
        <v>0.38250000000000006</v>
      </c>
      <c r="AQ73" s="52">
        <v>0</v>
      </c>
      <c r="AR73" s="52">
        <v>0</v>
      </c>
      <c r="AS73" s="49">
        <f t="shared" si="22"/>
        <v>0</v>
      </c>
      <c r="AT73" s="49">
        <f t="shared" si="23"/>
        <v>0.45900000000000007</v>
      </c>
      <c r="AU73" s="49">
        <f t="shared" si="24"/>
        <v>5.3427757142857146</v>
      </c>
      <c r="AV73" s="53">
        <f t="shared" si="25"/>
        <v>0.30159794584500466</v>
      </c>
      <c r="AW73" s="54">
        <v>7.65</v>
      </c>
      <c r="AX73" s="55">
        <v>20.5</v>
      </c>
      <c r="AY73" s="53">
        <f t="shared" si="26"/>
        <v>0.62682926829268293</v>
      </c>
      <c r="AZ73" s="6"/>
      <c r="BA73" s="33">
        <v>500</v>
      </c>
      <c r="BB73" s="49">
        <f t="shared" si="27"/>
        <v>2671.3878571428572</v>
      </c>
      <c r="BC73" s="49">
        <f t="shared" si="28"/>
        <v>3825</v>
      </c>
      <c r="BD73" s="49">
        <f t="shared" si="29"/>
        <v>10250</v>
      </c>
      <c r="BE73" s="56"/>
      <c r="BF73" s="33"/>
      <c r="BG73" s="33"/>
      <c r="BH73" s="2" t="s">
        <v>68</v>
      </c>
      <c r="BI73" s="2" t="s">
        <v>69</v>
      </c>
      <c r="BJ73" s="2" t="s">
        <v>114</v>
      </c>
    </row>
    <row r="74" spans="1:62" ht="20.100000000000001" customHeight="1">
      <c r="A74" s="32">
        <v>162</v>
      </c>
      <c r="B74" s="80"/>
      <c r="C74" s="33"/>
      <c r="D74" s="33" t="s">
        <v>62</v>
      </c>
      <c r="E74" s="34" t="s">
        <v>63</v>
      </c>
      <c r="F74" s="33" t="s">
        <v>64</v>
      </c>
      <c r="G74" s="35" t="s">
        <v>199</v>
      </c>
      <c r="H74" s="33" t="s">
        <v>94</v>
      </c>
      <c r="I74" s="33" t="s">
        <v>94</v>
      </c>
      <c r="J74" s="37" t="s">
        <v>190</v>
      </c>
      <c r="K74" s="38" t="s">
        <v>77</v>
      </c>
      <c r="L74" s="39" t="s">
        <v>95</v>
      </c>
      <c r="M74" s="37" t="s">
        <v>177</v>
      </c>
      <c r="N74" s="33"/>
      <c r="O74" s="40"/>
      <c r="P74" s="77" t="s">
        <v>300</v>
      </c>
      <c r="Q74" s="41"/>
      <c r="R74" s="33" t="s">
        <v>65</v>
      </c>
      <c r="S74" s="42">
        <v>6.1</v>
      </c>
      <c r="T74" s="33" t="s">
        <v>66</v>
      </c>
      <c r="U74" s="33"/>
      <c r="V74" s="43">
        <v>50</v>
      </c>
      <c r="W74" s="43">
        <v>32.5</v>
      </c>
      <c r="X74" s="43">
        <v>48</v>
      </c>
      <c r="Y74" s="68">
        <v>21</v>
      </c>
      <c r="Z74" s="68">
        <v>21</v>
      </c>
      <c r="AA74" s="68">
        <v>27</v>
      </c>
      <c r="AB74" s="44">
        <v>8</v>
      </c>
      <c r="AC74" s="45">
        <v>1</v>
      </c>
      <c r="AD74" s="46">
        <f t="shared" si="15"/>
        <v>1.1906999999999999E-2</v>
      </c>
      <c r="AE74" s="44">
        <v>63</v>
      </c>
      <c r="AF74" s="47">
        <f t="shared" si="16"/>
        <v>5291.0052910052909</v>
      </c>
      <c r="AG74" s="48">
        <v>2250</v>
      </c>
      <c r="AH74" s="49">
        <f t="shared" si="17"/>
        <v>0.42525000000000002</v>
      </c>
      <c r="AI74" s="50" t="s">
        <v>81</v>
      </c>
      <c r="AJ74" s="51">
        <v>0.23400000000000001</v>
      </c>
      <c r="AK74" s="49">
        <f t="shared" si="18"/>
        <v>1.4274</v>
      </c>
      <c r="AL74" s="49">
        <f t="shared" si="19"/>
        <v>7.9526500000000002</v>
      </c>
      <c r="AM74" s="52">
        <v>0.01</v>
      </c>
      <c r="AN74" s="49">
        <f t="shared" si="20"/>
        <v>0.13500000000000001</v>
      </c>
      <c r="AO74" s="52">
        <v>0.05</v>
      </c>
      <c r="AP74" s="49">
        <f t="shared" si="21"/>
        <v>0.67500000000000004</v>
      </c>
      <c r="AQ74" s="52">
        <v>0</v>
      </c>
      <c r="AR74" s="52">
        <v>0</v>
      </c>
      <c r="AS74" s="49">
        <f t="shared" si="22"/>
        <v>0</v>
      </c>
      <c r="AT74" s="49">
        <f t="shared" si="23"/>
        <v>0.81</v>
      </c>
      <c r="AU74" s="49">
        <f t="shared" si="24"/>
        <v>8.7626500000000007</v>
      </c>
      <c r="AV74" s="53">
        <f t="shared" si="25"/>
        <v>0.35091481481481474</v>
      </c>
      <c r="AW74" s="54">
        <v>13.5</v>
      </c>
      <c r="AX74" s="55">
        <v>38.99</v>
      </c>
      <c r="AY74" s="53">
        <f t="shared" si="26"/>
        <v>0.65375737368556042</v>
      </c>
      <c r="AZ74" s="6"/>
      <c r="BA74" s="33">
        <v>500</v>
      </c>
      <c r="BB74" s="49">
        <f t="shared" si="27"/>
        <v>4381.3250000000007</v>
      </c>
      <c r="BC74" s="49">
        <f t="shared" si="28"/>
        <v>6750</v>
      </c>
      <c r="BD74" s="49">
        <f t="shared" si="29"/>
        <v>19495</v>
      </c>
      <c r="BE74" s="56"/>
      <c r="BF74" s="33"/>
      <c r="BG74" s="33"/>
      <c r="BH74" s="2" t="s">
        <v>68</v>
      </c>
      <c r="BI74" s="2" t="s">
        <v>69</v>
      </c>
      <c r="BJ74" s="2" t="s">
        <v>114</v>
      </c>
    </row>
    <row r="75" spans="1:62" ht="20.100000000000001" customHeight="1">
      <c r="A75" s="32">
        <v>163</v>
      </c>
      <c r="B75" s="81"/>
      <c r="C75" s="33"/>
      <c r="D75" s="33" t="s">
        <v>62</v>
      </c>
      <c r="E75" s="34" t="s">
        <v>63</v>
      </c>
      <c r="F75" s="33" t="s">
        <v>64</v>
      </c>
      <c r="G75" s="35" t="s">
        <v>199</v>
      </c>
      <c r="H75" s="33" t="s">
        <v>166</v>
      </c>
      <c r="I75" s="33" t="s">
        <v>166</v>
      </c>
      <c r="J75" s="37" t="s">
        <v>190</v>
      </c>
      <c r="K75" s="38" t="s">
        <v>77</v>
      </c>
      <c r="L75" s="39" t="s">
        <v>208</v>
      </c>
      <c r="M75" s="37" t="s">
        <v>177</v>
      </c>
      <c r="N75" s="33"/>
      <c r="O75" s="40"/>
      <c r="P75" s="77" t="s">
        <v>301</v>
      </c>
      <c r="Q75" s="41"/>
      <c r="R75" s="33" t="s">
        <v>65</v>
      </c>
      <c r="S75" s="42">
        <v>1.72</v>
      </c>
      <c r="T75" s="33" t="s">
        <v>66</v>
      </c>
      <c r="U75" s="33"/>
      <c r="V75" s="43">
        <v>50</v>
      </c>
      <c r="W75" s="43">
        <v>32.5</v>
      </c>
      <c r="X75" s="43">
        <v>48</v>
      </c>
      <c r="Y75" s="68">
        <v>15</v>
      </c>
      <c r="Z75" s="68">
        <v>15</v>
      </c>
      <c r="AA75" s="68">
        <v>30</v>
      </c>
      <c r="AB75" s="44">
        <v>8</v>
      </c>
      <c r="AC75" s="45">
        <v>1</v>
      </c>
      <c r="AD75" s="46">
        <f t="shared" si="15"/>
        <v>6.7499999999999999E-3</v>
      </c>
      <c r="AE75" s="44">
        <v>63</v>
      </c>
      <c r="AF75" s="47">
        <f t="shared" si="16"/>
        <v>9333.3333333333339</v>
      </c>
      <c r="AG75" s="48">
        <v>2250</v>
      </c>
      <c r="AH75" s="49">
        <f t="shared" si="17"/>
        <v>0.24107142857142855</v>
      </c>
      <c r="AI75" s="50" t="s">
        <v>81</v>
      </c>
      <c r="AJ75" s="51">
        <v>0.23400000000000001</v>
      </c>
      <c r="AK75" s="49">
        <f t="shared" si="18"/>
        <v>0.40248</v>
      </c>
      <c r="AL75" s="49">
        <f t="shared" si="19"/>
        <v>2.3635514285714287</v>
      </c>
      <c r="AM75" s="52">
        <v>0.01</v>
      </c>
      <c r="AN75" s="49">
        <f t="shared" si="20"/>
        <v>3.95E-2</v>
      </c>
      <c r="AO75" s="52">
        <v>0.05</v>
      </c>
      <c r="AP75" s="49">
        <f t="shared" si="21"/>
        <v>0.19750000000000001</v>
      </c>
      <c r="AQ75" s="52">
        <v>0</v>
      </c>
      <c r="AR75" s="52">
        <v>0</v>
      </c>
      <c r="AS75" s="49">
        <f t="shared" si="22"/>
        <v>0</v>
      </c>
      <c r="AT75" s="49">
        <f t="shared" si="23"/>
        <v>0.23700000000000002</v>
      </c>
      <c r="AU75" s="49">
        <f t="shared" si="24"/>
        <v>2.6005514285714288</v>
      </c>
      <c r="AV75" s="53">
        <f t="shared" si="25"/>
        <v>0.34163254972875223</v>
      </c>
      <c r="AW75" s="54">
        <v>3.95</v>
      </c>
      <c r="AX75" s="55">
        <v>10</v>
      </c>
      <c r="AY75" s="53">
        <f t="shared" si="26"/>
        <v>0.60499999999999998</v>
      </c>
      <c r="AZ75" s="6"/>
      <c r="BA75" s="33">
        <v>500</v>
      </c>
      <c r="BB75" s="49">
        <f t="shared" si="27"/>
        <v>1300.2757142857145</v>
      </c>
      <c r="BC75" s="49">
        <f t="shared" si="28"/>
        <v>1975</v>
      </c>
      <c r="BD75" s="49">
        <f t="shared" si="29"/>
        <v>5000</v>
      </c>
      <c r="BE75" s="56"/>
      <c r="BF75" s="33"/>
      <c r="BG75" s="33"/>
      <c r="BH75" s="2" t="s">
        <v>68</v>
      </c>
      <c r="BI75" s="2" t="s">
        <v>69</v>
      </c>
      <c r="BJ75" s="2" t="s">
        <v>114</v>
      </c>
    </row>
    <row r="76" spans="1:62" ht="20.100000000000001" customHeight="1">
      <c r="A76" s="32">
        <v>164</v>
      </c>
      <c r="B76" s="79"/>
      <c r="C76" s="33"/>
      <c r="D76" s="33" t="s">
        <v>71</v>
      </c>
      <c r="E76" s="34" t="s">
        <v>72</v>
      </c>
      <c r="F76" s="33" t="s">
        <v>64</v>
      </c>
      <c r="G76" s="35" t="s">
        <v>209</v>
      </c>
      <c r="H76" s="33" t="s">
        <v>210</v>
      </c>
      <c r="I76" s="36" t="s">
        <v>211</v>
      </c>
      <c r="J76" s="37" t="s">
        <v>212</v>
      </c>
      <c r="K76" s="38" t="s">
        <v>77</v>
      </c>
      <c r="L76" s="39" t="s">
        <v>213</v>
      </c>
      <c r="M76" s="37" t="s">
        <v>214</v>
      </c>
      <c r="N76" s="33"/>
      <c r="O76" s="40"/>
      <c r="P76" s="76" t="s">
        <v>302</v>
      </c>
      <c r="Q76" s="41"/>
      <c r="R76" s="33" t="s">
        <v>65</v>
      </c>
      <c r="S76" s="62">
        <v>2.5499999999999998</v>
      </c>
      <c r="T76" s="33" t="s">
        <v>66</v>
      </c>
      <c r="U76" s="33"/>
      <c r="V76" s="43">
        <v>45</v>
      </c>
      <c r="W76" s="43">
        <v>41.5</v>
      </c>
      <c r="X76" s="43">
        <v>29.5</v>
      </c>
      <c r="Y76" s="69">
        <v>14.5</v>
      </c>
      <c r="Z76" s="69">
        <v>12</v>
      </c>
      <c r="AA76" s="69">
        <v>18.5</v>
      </c>
      <c r="AB76" s="44">
        <v>8</v>
      </c>
      <c r="AC76" s="45">
        <v>2</v>
      </c>
      <c r="AD76" s="46">
        <f t="shared" si="15"/>
        <v>3.2190000000000001E-3</v>
      </c>
      <c r="AE76" s="44">
        <v>63</v>
      </c>
      <c r="AF76" s="47">
        <f t="shared" si="16"/>
        <v>39142.590866728795</v>
      </c>
      <c r="AG76" s="48">
        <v>2250</v>
      </c>
      <c r="AH76" s="49">
        <f t="shared" si="17"/>
        <v>5.7482142857142864E-2</v>
      </c>
      <c r="AI76" s="50" t="s">
        <v>67</v>
      </c>
      <c r="AJ76" s="51">
        <v>0.218</v>
      </c>
      <c r="AK76" s="49">
        <f t="shared" si="18"/>
        <v>0.55589999999999995</v>
      </c>
      <c r="AL76" s="49">
        <f t="shared" si="19"/>
        <v>3.1633821428571425</v>
      </c>
      <c r="AM76" s="52">
        <v>0.01</v>
      </c>
      <c r="AN76" s="49">
        <f t="shared" si="20"/>
        <v>5.2499999999999998E-2</v>
      </c>
      <c r="AO76" s="52">
        <v>0.05</v>
      </c>
      <c r="AP76" s="49">
        <f t="shared" si="21"/>
        <v>0.26250000000000001</v>
      </c>
      <c r="AQ76" s="52">
        <v>0</v>
      </c>
      <c r="AR76" s="52">
        <v>0</v>
      </c>
      <c r="AS76" s="49">
        <f t="shared" si="22"/>
        <v>0</v>
      </c>
      <c r="AT76" s="49">
        <f t="shared" si="23"/>
        <v>0.315</v>
      </c>
      <c r="AU76" s="49">
        <f t="shared" si="24"/>
        <v>3.4783821428571424</v>
      </c>
      <c r="AV76" s="53">
        <f t="shared" si="25"/>
        <v>0.33745102040816333</v>
      </c>
      <c r="AW76" s="54">
        <v>5.25</v>
      </c>
      <c r="AX76" s="55">
        <v>14.5</v>
      </c>
      <c r="AY76" s="53">
        <f t="shared" si="26"/>
        <v>0.63793103448275867</v>
      </c>
      <c r="AZ76" s="6"/>
      <c r="BA76" s="33">
        <v>1000</v>
      </c>
      <c r="BB76" s="49">
        <f t="shared" si="27"/>
        <v>3478.3821428571423</v>
      </c>
      <c r="BC76" s="49">
        <f t="shared" si="28"/>
        <v>5250</v>
      </c>
      <c r="BD76" s="49">
        <f t="shared" si="29"/>
        <v>14500</v>
      </c>
      <c r="BE76" s="56">
        <v>27.55</v>
      </c>
      <c r="BF76" s="33"/>
      <c r="BG76" s="33"/>
      <c r="BH76" s="2" t="s">
        <v>68</v>
      </c>
      <c r="BI76" s="2" t="s">
        <v>69</v>
      </c>
      <c r="BJ76" s="2" t="s">
        <v>215</v>
      </c>
    </row>
    <row r="77" spans="1:62" ht="20.100000000000001" customHeight="1">
      <c r="A77" s="32">
        <v>165</v>
      </c>
      <c r="B77" s="80"/>
      <c r="C77" s="33"/>
      <c r="D77" s="33" t="s">
        <v>71</v>
      </c>
      <c r="E77" s="34" t="s">
        <v>72</v>
      </c>
      <c r="F77" s="33" t="s">
        <v>64</v>
      </c>
      <c r="G77" s="35" t="s">
        <v>209</v>
      </c>
      <c r="H77" s="33" t="s">
        <v>216</v>
      </c>
      <c r="I77" s="33" t="s">
        <v>216</v>
      </c>
      <c r="J77" s="37" t="s">
        <v>212</v>
      </c>
      <c r="K77" s="38" t="s">
        <v>77</v>
      </c>
      <c r="L77" s="39" t="s">
        <v>115</v>
      </c>
      <c r="M77" s="37" t="s">
        <v>214</v>
      </c>
      <c r="N77" s="33"/>
      <c r="O77" s="40"/>
      <c r="P77" s="76" t="s">
        <v>303</v>
      </c>
      <c r="Q77" s="41"/>
      <c r="R77" s="33" t="s">
        <v>65</v>
      </c>
      <c r="S77" s="62">
        <v>1.85</v>
      </c>
      <c r="T77" s="33" t="s">
        <v>66</v>
      </c>
      <c r="U77" s="33"/>
      <c r="V77" s="43">
        <v>45</v>
      </c>
      <c r="W77" s="43">
        <v>41.5</v>
      </c>
      <c r="X77" s="43">
        <v>29.5</v>
      </c>
      <c r="Y77" s="69">
        <v>12.9</v>
      </c>
      <c r="Z77" s="70">
        <v>7.5</v>
      </c>
      <c r="AA77" s="70">
        <v>12.3</v>
      </c>
      <c r="AB77" s="44">
        <v>8</v>
      </c>
      <c r="AC77" s="45">
        <v>1</v>
      </c>
      <c r="AD77" s="46">
        <f t="shared" si="15"/>
        <v>1.1900250000000002E-3</v>
      </c>
      <c r="AE77" s="44">
        <v>63</v>
      </c>
      <c r="AF77" s="47">
        <f t="shared" si="16"/>
        <v>52940.064284363769</v>
      </c>
      <c r="AG77" s="48">
        <v>2250</v>
      </c>
      <c r="AH77" s="49">
        <f t="shared" si="17"/>
        <v>4.2500892857142862E-2</v>
      </c>
      <c r="AI77" s="50" t="s">
        <v>81</v>
      </c>
      <c r="AJ77" s="51">
        <v>0.23400000000000001</v>
      </c>
      <c r="AK77" s="49">
        <f t="shared" si="18"/>
        <v>0.43290000000000006</v>
      </c>
      <c r="AL77" s="49">
        <f t="shared" si="19"/>
        <v>2.325400892857143</v>
      </c>
      <c r="AM77" s="52">
        <v>0.01</v>
      </c>
      <c r="AN77" s="49">
        <f t="shared" si="20"/>
        <v>3.6499999999999998E-2</v>
      </c>
      <c r="AO77" s="52">
        <v>0.05</v>
      </c>
      <c r="AP77" s="49">
        <f t="shared" si="21"/>
        <v>0.1825</v>
      </c>
      <c r="AQ77" s="52">
        <v>0</v>
      </c>
      <c r="AR77" s="52">
        <v>0</v>
      </c>
      <c r="AS77" s="49">
        <f t="shared" si="22"/>
        <v>0</v>
      </c>
      <c r="AT77" s="49">
        <f t="shared" si="23"/>
        <v>0.219</v>
      </c>
      <c r="AU77" s="49">
        <f t="shared" si="24"/>
        <v>2.5444008928571429</v>
      </c>
      <c r="AV77" s="53">
        <f t="shared" si="25"/>
        <v>0.30290386497064575</v>
      </c>
      <c r="AW77" s="54">
        <v>3.65</v>
      </c>
      <c r="AX77" s="55">
        <v>8.5</v>
      </c>
      <c r="AY77" s="53">
        <f t="shared" si="26"/>
        <v>0.57058823529411762</v>
      </c>
      <c r="AZ77" s="6"/>
      <c r="BA77" s="33">
        <v>500</v>
      </c>
      <c r="BB77" s="49">
        <f t="shared" si="27"/>
        <v>1272.2004464285715</v>
      </c>
      <c r="BC77" s="49">
        <f t="shared" si="28"/>
        <v>1825</v>
      </c>
      <c r="BD77" s="49">
        <f t="shared" si="29"/>
        <v>4250</v>
      </c>
      <c r="BE77" s="56"/>
      <c r="BF77" s="33"/>
      <c r="BG77" s="33"/>
      <c r="BH77" s="2" t="s">
        <v>68</v>
      </c>
      <c r="BI77" s="2" t="s">
        <v>69</v>
      </c>
      <c r="BJ77" s="2" t="s">
        <v>215</v>
      </c>
    </row>
    <row r="78" spans="1:62" ht="20.100000000000001" customHeight="1">
      <c r="A78" s="32">
        <v>166</v>
      </c>
      <c r="B78" s="80"/>
      <c r="C78" s="33"/>
      <c r="D78" s="33" t="s">
        <v>71</v>
      </c>
      <c r="E78" s="34" t="s">
        <v>72</v>
      </c>
      <c r="F78" s="33" t="s">
        <v>64</v>
      </c>
      <c r="G78" s="35" t="s">
        <v>209</v>
      </c>
      <c r="H78" s="33" t="s">
        <v>217</v>
      </c>
      <c r="I78" s="33" t="s">
        <v>217</v>
      </c>
      <c r="J78" s="37" t="s">
        <v>212</v>
      </c>
      <c r="K78" s="38" t="s">
        <v>77</v>
      </c>
      <c r="L78" s="39" t="s">
        <v>218</v>
      </c>
      <c r="M78" s="37" t="s">
        <v>214</v>
      </c>
      <c r="N78" s="33"/>
      <c r="O78" s="40"/>
      <c r="P78" s="76" t="s">
        <v>304</v>
      </c>
      <c r="Q78" s="41"/>
      <c r="R78" s="33" t="s">
        <v>65</v>
      </c>
      <c r="S78" s="62">
        <v>1.75</v>
      </c>
      <c r="T78" s="33" t="s">
        <v>66</v>
      </c>
      <c r="U78" s="33"/>
      <c r="V78" s="43">
        <v>45</v>
      </c>
      <c r="W78" s="43">
        <v>41.5</v>
      </c>
      <c r="X78" s="43">
        <v>29.5</v>
      </c>
      <c r="Y78" s="69">
        <v>8.8000000000000007</v>
      </c>
      <c r="Z78" s="70">
        <v>8.8000000000000007</v>
      </c>
      <c r="AA78" s="70">
        <v>12</v>
      </c>
      <c r="AB78" s="44">
        <v>8</v>
      </c>
      <c r="AC78" s="45">
        <v>1</v>
      </c>
      <c r="AD78" s="46">
        <f t="shared" si="15"/>
        <v>9.2928000000000021E-4</v>
      </c>
      <c r="AE78" s="44">
        <v>63</v>
      </c>
      <c r="AF78" s="47">
        <f t="shared" si="16"/>
        <v>67794.421487603293</v>
      </c>
      <c r="AG78" s="48">
        <v>2250</v>
      </c>
      <c r="AH78" s="49">
        <f t="shared" si="17"/>
        <v>3.3188571428571435E-2</v>
      </c>
      <c r="AI78" s="50" t="s">
        <v>84</v>
      </c>
      <c r="AJ78" s="51">
        <v>0.23400000000000001</v>
      </c>
      <c r="AK78" s="49">
        <f t="shared" si="18"/>
        <v>0.40950000000000003</v>
      </c>
      <c r="AL78" s="49">
        <f t="shared" si="19"/>
        <v>2.1926885714285715</v>
      </c>
      <c r="AM78" s="52">
        <v>0.01</v>
      </c>
      <c r="AN78" s="49">
        <f t="shared" si="20"/>
        <v>3.5000000000000003E-2</v>
      </c>
      <c r="AO78" s="52">
        <v>0.05</v>
      </c>
      <c r="AP78" s="49">
        <f t="shared" si="21"/>
        <v>0.17500000000000002</v>
      </c>
      <c r="AQ78" s="52">
        <v>0</v>
      </c>
      <c r="AR78" s="52">
        <v>0</v>
      </c>
      <c r="AS78" s="49">
        <f t="shared" si="22"/>
        <v>0</v>
      </c>
      <c r="AT78" s="49">
        <f t="shared" si="23"/>
        <v>0.21000000000000002</v>
      </c>
      <c r="AU78" s="49">
        <f t="shared" si="24"/>
        <v>2.4026885714285715</v>
      </c>
      <c r="AV78" s="53">
        <f t="shared" si="25"/>
        <v>0.31351755102040813</v>
      </c>
      <c r="AW78" s="54">
        <v>3.5</v>
      </c>
      <c r="AX78" s="55">
        <v>8.5</v>
      </c>
      <c r="AY78" s="53">
        <f t="shared" si="26"/>
        <v>0.58823529411764708</v>
      </c>
      <c r="AZ78" s="6"/>
      <c r="BA78" s="33">
        <v>500</v>
      </c>
      <c r="BB78" s="49">
        <f t="shared" si="27"/>
        <v>1201.3442857142857</v>
      </c>
      <c r="BC78" s="49">
        <f t="shared" si="28"/>
        <v>1750</v>
      </c>
      <c r="BD78" s="49">
        <f t="shared" si="29"/>
        <v>4250</v>
      </c>
      <c r="BE78" s="56"/>
      <c r="BF78" s="33"/>
      <c r="BG78" s="33"/>
      <c r="BH78" s="2" t="s">
        <v>68</v>
      </c>
      <c r="BI78" s="2" t="s">
        <v>69</v>
      </c>
      <c r="BJ78" s="2" t="s">
        <v>215</v>
      </c>
    </row>
    <row r="79" spans="1:62" ht="20.100000000000001" customHeight="1">
      <c r="A79" s="32">
        <v>167</v>
      </c>
      <c r="B79" s="80"/>
      <c r="C79" s="33"/>
      <c r="D79" s="33" t="s">
        <v>71</v>
      </c>
      <c r="E79" s="34" t="s">
        <v>72</v>
      </c>
      <c r="F79" s="33" t="s">
        <v>64</v>
      </c>
      <c r="G79" s="35" t="s">
        <v>209</v>
      </c>
      <c r="H79" s="33" t="s">
        <v>85</v>
      </c>
      <c r="I79" s="33" t="s">
        <v>85</v>
      </c>
      <c r="J79" s="37" t="s">
        <v>212</v>
      </c>
      <c r="K79" s="38" t="s">
        <v>77</v>
      </c>
      <c r="L79" s="39" t="s">
        <v>219</v>
      </c>
      <c r="M79" s="37" t="s">
        <v>220</v>
      </c>
      <c r="N79" s="33"/>
      <c r="O79" s="40"/>
      <c r="P79" s="76" t="s">
        <v>305</v>
      </c>
      <c r="Q79" s="41"/>
      <c r="R79" s="33" t="s">
        <v>65</v>
      </c>
      <c r="S79" s="62">
        <v>1.7</v>
      </c>
      <c r="T79" s="33" t="s">
        <v>66</v>
      </c>
      <c r="U79" s="33"/>
      <c r="V79" s="43">
        <v>45</v>
      </c>
      <c r="W79" s="43">
        <v>41.5</v>
      </c>
      <c r="X79" s="43">
        <v>29.5</v>
      </c>
      <c r="Y79" s="69">
        <v>11.5</v>
      </c>
      <c r="Z79" s="70">
        <v>4</v>
      </c>
      <c r="AA79" s="70">
        <v>15.5</v>
      </c>
      <c r="AB79" s="44">
        <v>8</v>
      </c>
      <c r="AC79" s="45">
        <v>1</v>
      </c>
      <c r="AD79" s="46">
        <f t="shared" si="15"/>
        <v>7.1299999999999998E-4</v>
      </c>
      <c r="AE79" s="44">
        <v>63</v>
      </c>
      <c r="AF79" s="47">
        <f t="shared" si="16"/>
        <v>88359.046283309959</v>
      </c>
      <c r="AG79" s="48">
        <v>2250</v>
      </c>
      <c r="AH79" s="49">
        <f t="shared" si="17"/>
        <v>2.5464285714285714E-2</v>
      </c>
      <c r="AI79" s="50" t="s">
        <v>81</v>
      </c>
      <c r="AJ79" s="51">
        <v>0.23400000000000001</v>
      </c>
      <c r="AK79" s="49">
        <f t="shared" si="18"/>
        <v>0.39779999999999999</v>
      </c>
      <c r="AL79" s="49">
        <f t="shared" si="19"/>
        <v>2.1232642857142858</v>
      </c>
      <c r="AM79" s="52">
        <v>0.01</v>
      </c>
      <c r="AN79" s="49">
        <f t="shared" si="20"/>
        <v>3.5000000000000003E-2</v>
      </c>
      <c r="AO79" s="52">
        <v>0.05</v>
      </c>
      <c r="AP79" s="49">
        <f t="shared" si="21"/>
        <v>0.17500000000000002</v>
      </c>
      <c r="AQ79" s="52">
        <v>0</v>
      </c>
      <c r="AR79" s="52">
        <v>0</v>
      </c>
      <c r="AS79" s="49">
        <f t="shared" si="22"/>
        <v>0</v>
      </c>
      <c r="AT79" s="49">
        <f t="shared" si="23"/>
        <v>0.21000000000000002</v>
      </c>
      <c r="AU79" s="49">
        <f t="shared" si="24"/>
        <v>2.3332642857142858</v>
      </c>
      <c r="AV79" s="53">
        <f t="shared" si="25"/>
        <v>0.33335306122448977</v>
      </c>
      <c r="AW79" s="54">
        <v>3.5</v>
      </c>
      <c r="AX79" s="55">
        <v>8</v>
      </c>
      <c r="AY79" s="53">
        <f t="shared" si="26"/>
        <v>0.5625</v>
      </c>
      <c r="AZ79" s="6"/>
      <c r="BA79" s="33">
        <v>500</v>
      </c>
      <c r="BB79" s="49">
        <f t="shared" si="27"/>
        <v>1166.632142857143</v>
      </c>
      <c r="BC79" s="49">
        <f t="shared" si="28"/>
        <v>1750</v>
      </c>
      <c r="BD79" s="49">
        <f t="shared" si="29"/>
        <v>4000</v>
      </c>
      <c r="BE79" s="56"/>
      <c r="BF79" s="33"/>
      <c r="BG79" s="33"/>
      <c r="BH79" s="2" t="s">
        <v>68</v>
      </c>
      <c r="BI79" s="2" t="s">
        <v>69</v>
      </c>
      <c r="BJ79" s="2" t="s">
        <v>215</v>
      </c>
    </row>
    <row r="80" spans="1:62" ht="20.100000000000001" customHeight="1">
      <c r="A80" s="32">
        <v>168</v>
      </c>
      <c r="B80" s="80"/>
      <c r="C80" s="33"/>
      <c r="D80" s="33" t="s">
        <v>71</v>
      </c>
      <c r="E80" s="34" t="s">
        <v>72</v>
      </c>
      <c r="F80" s="33" t="s">
        <v>64</v>
      </c>
      <c r="G80" s="35" t="s">
        <v>209</v>
      </c>
      <c r="H80" s="33" t="s">
        <v>86</v>
      </c>
      <c r="I80" s="33" t="s">
        <v>86</v>
      </c>
      <c r="J80" s="37" t="s">
        <v>212</v>
      </c>
      <c r="K80" s="38" t="s">
        <v>77</v>
      </c>
      <c r="L80" s="39" t="s">
        <v>73</v>
      </c>
      <c r="M80" s="37" t="s">
        <v>214</v>
      </c>
      <c r="N80" s="33"/>
      <c r="O80" s="40"/>
      <c r="P80" s="76" t="s">
        <v>306</v>
      </c>
      <c r="Q80" s="41"/>
      <c r="R80" s="33" t="s">
        <v>65</v>
      </c>
      <c r="S80" s="62">
        <v>2.87</v>
      </c>
      <c r="T80" s="33" t="s">
        <v>66</v>
      </c>
      <c r="U80" s="33"/>
      <c r="V80" s="43">
        <v>45</v>
      </c>
      <c r="W80" s="43">
        <v>41.5</v>
      </c>
      <c r="X80" s="43">
        <v>29.5</v>
      </c>
      <c r="Y80" s="69">
        <v>25.5</v>
      </c>
      <c r="Z80" s="70">
        <v>4</v>
      </c>
      <c r="AA80" s="70">
        <v>15</v>
      </c>
      <c r="AB80" s="44">
        <v>8</v>
      </c>
      <c r="AC80" s="45">
        <v>1</v>
      </c>
      <c r="AD80" s="46">
        <f t="shared" si="15"/>
        <v>1.5299999999999999E-3</v>
      </c>
      <c r="AE80" s="44">
        <v>63</v>
      </c>
      <c r="AF80" s="47">
        <f t="shared" si="16"/>
        <v>41176.470588235294</v>
      </c>
      <c r="AG80" s="48">
        <v>2250</v>
      </c>
      <c r="AH80" s="49">
        <f t="shared" si="17"/>
        <v>5.4642857142857146E-2</v>
      </c>
      <c r="AI80" s="50" t="s">
        <v>81</v>
      </c>
      <c r="AJ80" s="51">
        <v>0.23400000000000001</v>
      </c>
      <c r="AK80" s="49">
        <f t="shared" si="18"/>
        <v>0.67158000000000007</v>
      </c>
      <c r="AL80" s="49">
        <f t="shared" si="19"/>
        <v>3.5962228571428572</v>
      </c>
      <c r="AM80" s="52">
        <v>0.01</v>
      </c>
      <c r="AN80" s="49">
        <f t="shared" si="20"/>
        <v>5.8499999999999996E-2</v>
      </c>
      <c r="AO80" s="52">
        <v>0.05</v>
      </c>
      <c r="AP80" s="49">
        <f t="shared" si="21"/>
        <v>0.29249999999999998</v>
      </c>
      <c r="AQ80" s="52">
        <v>0</v>
      </c>
      <c r="AR80" s="52">
        <v>0</v>
      </c>
      <c r="AS80" s="49">
        <f t="shared" si="22"/>
        <v>0</v>
      </c>
      <c r="AT80" s="49">
        <f t="shared" si="23"/>
        <v>0.35099999999999998</v>
      </c>
      <c r="AU80" s="49">
        <f t="shared" si="24"/>
        <v>3.9472228571428571</v>
      </c>
      <c r="AV80" s="53">
        <f t="shared" si="25"/>
        <v>0.32526105006104999</v>
      </c>
      <c r="AW80" s="54">
        <v>5.85</v>
      </c>
      <c r="AX80" s="55">
        <v>14.5</v>
      </c>
      <c r="AY80" s="53">
        <f t="shared" si="26"/>
        <v>0.59655172413793101</v>
      </c>
      <c r="AZ80" s="6"/>
      <c r="BA80" s="33">
        <v>500</v>
      </c>
      <c r="BB80" s="49">
        <f t="shared" si="27"/>
        <v>1973.6114285714286</v>
      </c>
      <c r="BC80" s="49">
        <f t="shared" si="28"/>
        <v>2925</v>
      </c>
      <c r="BD80" s="49">
        <f t="shared" si="29"/>
        <v>7250</v>
      </c>
      <c r="BE80" s="56"/>
      <c r="BF80" s="33"/>
      <c r="BG80" s="33"/>
      <c r="BH80" s="2" t="s">
        <v>68</v>
      </c>
      <c r="BI80" s="2" t="s">
        <v>69</v>
      </c>
      <c r="BJ80" s="2" t="s">
        <v>215</v>
      </c>
    </row>
    <row r="81" spans="1:62" ht="20.100000000000001" customHeight="1">
      <c r="A81" s="32">
        <v>169</v>
      </c>
      <c r="B81" s="80"/>
      <c r="C81" s="33"/>
      <c r="D81" s="33" t="s">
        <v>71</v>
      </c>
      <c r="E81" s="34" t="s">
        <v>72</v>
      </c>
      <c r="F81" s="33" t="s">
        <v>64</v>
      </c>
      <c r="G81" s="35" t="s">
        <v>209</v>
      </c>
      <c r="H81" s="33" t="s">
        <v>93</v>
      </c>
      <c r="I81" s="33" t="s">
        <v>93</v>
      </c>
      <c r="J81" s="37" t="s">
        <v>212</v>
      </c>
      <c r="K81" s="38" t="s">
        <v>77</v>
      </c>
      <c r="L81" s="39" t="s">
        <v>221</v>
      </c>
      <c r="M81" s="37" t="s">
        <v>214</v>
      </c>
      <c r="N81" s="33"/>
      <c r="O81" s="40"/>
      <c r="P81" s="76" t="s">
        <v>307</v>
      </c>
      <c r="Q81" s="41"/>
      <c r="R81" s="33" t="s">
        <v>65</v>
      </c>
      <c r="S81" s="62">
        <v>4.57</v>
      </c>
      <c r="T81" s="33" t="s">
        <v>66</v>
      </c>
      <c r="U81" s="33"/>
      <c r="V81" s="43">
        <v>45</v>
      </c>
      <c r="W81" s="43">
        <v>41.5</v>
      </c>
      <c r="X81" s="43">
        <v>29.5</v>
      </c>
      <c r="Y81" s="69">
        <v>16.8</v>
      </c>
      <c r="Z81" s="70">
        <v>8.5</v>
      </c>
      <c r="AA81" s="70">
        <v>12</v>
      </c>
      <c r="AB81" s="44">
        <v>8</v>
      </c>
      <c r="AC81" s="45">
        <v>1</v>
      </c>
      <c r="AD81" s="46">
        <f t="shared" si="15"/>
        <v>1.7136000000000002E-3</v>
      </c>
      <c r="AE81" s="44">
        <v>63</v>
      </c>
      <c r="AF81" s="47">
        <f t="shared" si="16"/>
        <v>36764.705882352937</v>
      </c>
      <c r="AG81" s="48">
        <v>2250</v>
      </c>
      <c r="AH81" s="49">
        <f t="shared" si="17"/>
        <v>6.1200000000000004E-2</v>
      </c>
      <c r="AI81" s="50" t="s">
        <v>81</v>
      </c>
      <c r="AJ81" s="51">
        <v>0.23400000000000001</v>
      </c>
      <c r="AK81" s="49">
        <f t="shared" si="18"/>
        <v>1.0693800000000002</v>
      </c>
      <c r="AL81" s="49">
        <f t="shared" si="19"/>
        <v>5.7005800000000004</v>
      </c>
      <c r="AM81" s="52">
        <v>0.01</v>
      </c>
      <c r="AN81" s="49">
        <f t="shared" si="20"/>
        <v>8.7500000000000008E-2</v>
      </c>
      <c r="AO81" s="52">
        <v>0.05</v>
      </c>
      <c r="AP81" s="49">
        <f t="shared" si="21"/>
        <v>0.4375</v>
      </c>
      <c r="AQ81" s="52">
        <v>0</v>
      </c>
      <c r="AR81" s="52">
        <v>0</v>
      </c>
      <c r="AS81" s="49">
        <f t="shared" si="22"/>
        <v>0</v>
      </c>
      <c r="AT81" s="49">
        <f t="shared" si="23"/>
        <v>0.52500000000000002</v>
      </c>
      <c r="AU81" s="49">
        <f t="shared" si="24"/>
        <v>6.2255800000000008</v>
      </c>
      <c r="AV81" s="53">
        <f t="shared" si="25"/>
        <v>0.28850514285714279</v>
      </c>
      <c r="AW81" s="54">
        <v>8.75</v>
      </c>
      <c r="AX81" s="55">
        <v>20.5</v>
      </c>
      <c r="AY81" s="53">
        <f t="shared" si="26"/>
        <v>0.57317073170731703</v>
      </c>
      <c r="AZ81" s="6"/>
      <c r="BA81" s="33">
        <v>500</v>
      </c>
      <c r="BB81" s="49">
        <f t="shared" si="27"/>
        <v>3112.7900000000004</v>
      </c>
      <c r="BC81" s="49">
        <f t="shared" si="28"/>
        <v>4375</v>
      </c>
      <c r="BD81" s="49">
        <f t="shared" si="29"/>
        <v>10250</v>
      </c>
      <c r="BE81" s="56"/>
      <c r="BF81" s="33"/>
      <c r="BG81" s="33"/>
      <c r="BH81" s="2" t="s">
        <v>68</v>
      </c>
      <c r="BI81" s="2" t="s">
        <v>69</v>
      </c>
      <c r="BJ81" s="2" t="s">
        <v>215</v>
      </c>
    </row>
    <row r="82" spans="1:62" ht="20.100000000000001" customHeight="1">
      <c r="A82" s="32">
        <v>170</v>
      </c>
      <c r="B82" s="80"/>
      <c r="C82" s="33"/>
      <c r="D82" s="33" t="s">
        <v>71</v>
      </c>
      <c r="E82" s="34" t="s">
        <v>72</v>
      </c>
      <c r="F82" s="33" t="s">
        <v>64</v>
      </c>
      <c r="G82" s="35" t="s">
        <v>209</v>
      </c>
      <c r="H82" s="33" t="s">
        <v>94</v>
      </c>
      <c r="I82" s="33" t="s">
        <v>94</v>
      </c>
      <c r="J82" s="37" t="s">
        <v>212</v>
      </c>
      <c r="K82" s="38" t="s">
        <v>77</v>
      </c>
      <c r="L82" s="39" t="s">
        <v>95</v>
      </c>
      <c r="M82" s="37" t="s">
        <v>222</v>
      </c>
      <c r="N82" s="33"/>
      <c r="O82" s="40"/>
      <c r="P82" s="76" t="s">
        <v>308</v>
      </c>
      <c r="Q82" s="41"/>
      <c r="R82" s="33" t="s">
        <v>65</v>
      </c>
      <c r="S82" s="62">
        <v>6.78</v>
      </c>
      <c r="T82" s="33" t="s">
        <v>66</v>
      </c>
      <c r="U82" s="33"/>
      <c r="V82" s="43">
        <v>45</v>
      </c>
      <c r="W82" s="43">
        <v>41.5</v>
      </c>
      <c r="X82" s="43">
        <v>29.5</v>
      </c>
      <c r="Y82" s="69">
        <v>15.5</v>
      </c>
      <c r="Z82" s="70">
        <v>15.5</v>
      </c>
      <c r="AA82" s="70">
        <v>16.5</v>
      </c>
      <c r="AB82" s="44">
        <v>8</v>
      </c>
      <c r="AC82" s="45">
        <v>1</v>
      </c>
      <c r="AD82" s="46">
        <f t="shared" si="15"/>
        <v>3.9641249999999998E-3</v>
      </c>
      <c r="AE82" s="44">
        <v>63</v>
      </c>
      <c r="AF82" s="47">
        <f t="shared" si="16"/>
        <v>15892.536183899349</v>
      </c>
      <c r="AG82" s="48">
        <v>2250</v>
      </c>
      <c r="AH82" s="49">
        <f t="shared" si="17"/>
        <v>0.14157589285714284</v>
      </c>
      <c r="AI82" s="50" t="s">
        <v>81</v>
      </c>
      <c r="AJ82" s="51">
        <v>0.23400000000000001</v>
      </c>
      <c r="AK82" s="49">
        <f t="shared" si="18"/>
        <v>1.5865200000000002</v>
      </c>
      <c r="AL82" s="49">
        <f t="shared" si="19"/>
        <v>8.508095892857142</v>
      </c>
      <c r="AM82" s="52">
        <v>0.01</v>
      </c>
      <c r="AN82" s="49">
        <f t="shared" si="20"/>
        <v>0.14250000000000002</v>
      </c>
      <c r="AO82" s="52">
        <v>0.05</v>
      </c>
      <c r="AP82" s="49">
        <f t="shared" si="21"/>
        <v>0.71250000000000002</v>
      </c>
      <c r="AQ82" s="52">
        <v>0</v>
      </c>
      <c r="AR82" s="52">
        <v>0</v>
      </c>
      <c r="AS82" s="49">
        <f t="shared" si="22"/>
        <v>0</v>
      </c>
      <c r="AT82" s="49">
        <f t="shared" si="23"/>
        <v>0.85499999999999998</v>
      </c>
      <c r="AU82" s="49">
        <f t="shared" si="24"/>
        <v>9.3630958928571424</v>
      </c>
      <c r="AV82" s="53">
        <f t="shared" si="25"/>
        <v>0.34294063909774442</v>
      </c>
      <c r="AW82" s="54">
        <v>14.25</v>
      </c>
      <c r="AX82" s="55">
        <v>37.99</v>
      </c>
      <c r="AY82" s="53">
        <f t="shared" si="26"/>
        <v>0.62490128981310877</v>
      </c>
      <c r="AZ82" s="6"/>
      <c r="BA82" s="33">
        <v>500</v>
      </c>
      <c r="BB82" s="49">
        <f t="shared" si="27"/>
        <v>4681.5479464285709</v>
      </c>
      <c r="BC82" s="49">
        <f t="shared" si="28"/>
        <v>7125</v>
      </c>
      <c r="BD82" s="49">
        <f t="shared" si="29"/>
        <v>18995</v>
      </c>
      <c r="BE82" s="56"/>
      <c r="BF82" s="33"/>
      <c r="BG82" s="33"/>
      <c r="BH82" s="2" t="s">
        <v>68</v>
      </c>
      <c r="BI82" s="2" t="s">
        <v>69</v>
      </c>
      <c r="BJ82" s="2" t="s">
        <v>215</v>
      </c>
    </row>
    <row r="83" spans="1:62" ht="20.100000000000001" customHeight="1">
      <c r="A83" s="32">
        <v>171</v>
      </c>
      <c r="B83" s="80"/>
      <c r="C83" s="33"/>
      <c r="D83" s="33" t="s">
        <v>71</v>
      </c>
      <c r="E83" s="34" t="s">
        <v>72</v>
      </c>
      <c r="F83" s="33" t="s">
        <v>64</v>
      </c>
      <c r="G83" s="35" t="s">
        <v>209</v>
      </c>
      <c r="H83" s="33" t="s">
        <v>105</v>
      </c>
      <c r="I83" s="33" t="s">
        <v>105</v>
      </c>
      <c r="J83" s="37" t="s">
        <v>212</v>
      </c>
      <c r="K83" s="38" t="s">
        <v>77</v>
      </c>
      <c r="L83" s="39" t="s">
        <v>116</v>
      </c>
      <c r="M83" s="37" t="s">
        <v>214</v>
      </c>
      <c r="N83" s="33"/>
      <c r="O83" s="40"/>
      <c r="P83" s="76" t="s">
        <v>309</v>
      </c>
      <c r="Q83" s="41"/>
      <c r="R83" s="33" t="s">
        <v>65</v>
      </c>
      <c r="S83" s="62">
        <v>4.32</v>
      </c>
      <c r="T83" s="33" t="s">
        <v>66</v>
      </c>
      <c r="U83" s="33"/>
      <c r="V83" s="43">
        <v>45</v>
      </c>
      <c r="W83" s="43">
        <v>41.5</v>
      </c>
      <c r="X83" s="43">
        <v>29.5</v>
      </c>
      <c r="Y83" s="69">
        <v>21.3</v>
      </c>
      <c r="Z83" s="70">
        <v>21.3</v>
      </c>
      <c r="AA83" s="70">
        <v>26.5</v>
      </c>
      <c r="AB83" s="44">
        <v>8</v>
      </c>
      <c r="AC83" s="45">
        <v>1</v>
      </c>
      <c r="AD83" s="46">
        <f t="shared" si="15"/>
        <v>1.2022785000000001E-2</v>
      </c>
      <c r="AE83" s="44">
        <v>63</v>
      </c>
      <c r="AF83" s="47">
        <f t="shared" si="16"/>
        <v>5240.0504542000872</v>
      </c>
      <c r="AG83" s="48">
        <v>2250</v>
      </c>
      <c r="AH83" s="49">
        <f t="shared" si="17"/>
        <v>0.42938517857142861</v>
      </c>
      <c r="AI83" s="50" t="s">
        <v>91</v>
      </c>
      <c r="AJ83" s="51">
        <v>0.23400000000000001</v>
      </c>
      <c r="AK83" s="49">
        <f t="shared" si="18"/>
        <v>1.0108800000000002</v>
      </c>
      <c r="AL83" s="49">
        <f t="shared" si="19"/>
        <v>5.7602651785714292</v>
      </c>
      <c r="AM83" s="52">
        <v>0.01</v>
      </c>
      <c r="AN83" s="49">
        <f t="shared" si="20"/>
        <v>8.5000000000000006E-2</v>
      </c>
      <c r="AO83" s="52">
        <v>0.05</v>
      </c>
      <c r="AP83" s="49">
        <f t="shared" si="21"/>
        <v>0.42500000000000004</v>
      </c>
      <c r="AQ83" s="52">
        <v>0</v>
      </c>
      <c r="AR83" s="52">
        <v>0</v>
      </c>
      <c r="AS83" s="49">
        <f t="shared" si="22"/>
        <v>0</v>
      </c>
      <c r="AT83" s="49">
        <f t="shared" si="23"/>
        <v>0.51</v>
      </c>
      <c r="AU83" s="49">
        <f t="shared" si="24"/>
        <v>6.270265178571429</v>
      </c>
      <c r="AV83" s="53">
        <f t="shared" si="25"/>
        <v>0.26232174369747896</v>
      </c>
      <c r="AW83" s="61">
        <v>8.5</v>
      </c>
      <c r="AX83" s="55">
        <v>21.99</v>
      </c>
      <c r="AY83" s="53">
        <f t="shared" si="26"/>
        <v>0.61346066393815368</v>
      </c>
      <c r="AZ83" s="6"/>
      <c r="BA83" s="33">
        <v>500</v>
      </c>
      <c r="BB83" s="49">
        <f t="shared" si="27"/>
        <v>3135.1325892857144</v>
      </c>
      <c r="BC83" s="49">
        <f t="shared" si="28"/>
        <v>4250</v>
      </c>
      <c r="BD83" s="49">
        <f t="shared" si="29"/>
        <v>10995</v>
      </c>
      <c r="BE83" s="56"/>
      <c r="BF83" s="33"/>
      <c r="BG83" s="33"/>
      <c r="BH83" s="2" t="s">
        <v>68</v>
      </c>
      <c r="BI83" s="2" t="s">
        <v>69</v>
      </c>
      <c r="BJ83" s="2" t="s">
        <v>215</v>
      </c>
    </row>
    <row r="84" spans="1:62" ht="20.100000000000001" customHeight="1">
      <c r="A84" s="32">
        <v>172</v>
      </c>
      <c r="B84" s="80"/>
      <c r="C84" s="33"/>
      <c r="D84" s="33" t="s">
        <v>71</v>
      </c>
      <c r="E84" s="34" t="s">
        <v>72</v>
      </c>
      <c r="F84" s="33" t="s">
        <v>64</v>
      </c>
      <c r="G84" s="35" t="s">
        <v>209</v>
      </c>
      <c r="H84" s="33" t="s">
        <v>223</v>
      </c>
      <c r="I84" s="36" t="s">
        <v>224</v>
      </c>
      <c r="J84" s="37" t="s">
        <v>212</v>
      </c>
      <c r="K84" s="38" t="s">
        <v>77</v>
      </c>
      <c r="L84" s="39" t="s">
        <v>225</v>
      </c>
      <c r="M84" s="37" t="s">
        <v>214</v>
      </c>
      <c r="N84" s="33"/>
      <c r="O84" s="40"/>
      <c r="P84" s="76" t="s">
        <v>310</v>
      </c>
      <c r="Q84" s="41"/>
      <c r="R84" s="33" t="s">
        <v>65</v>
      </c>
      <c r="S84" s="62">
        <v>4.45</v>
      </c>
      <c r="T84" s="33" t="s">
        <v>66</v>
      </c>
      <c r="U84" s="33"/>
      <c r="V84" s="43">
        <v>45</v>
      </c>
      <c r="W84" s="43">
        <v>41.5</v>
      </c>
      <c r="X84" s="43">
        <v>29.5</v>
      </c>
      <c r="Y84" s="69">
        <v>13.8</v>
      </c>
      <c r="Z84" s="70">
        <v>13.8</v>
      </c>
      <c r="AA84" s="70">
        <v>30</v>
      </c>
      <c r="AB84" s="44">
        <v>8</v>
      </c>
      <c r="AC84" s="45">
        <v>1</v>
      </c>
      <c r="AD84" s="46">
        <f t="shared" si="15"/>
        <v>5.7132000000000007E-3</v>
      </c>
      <c r="AE84" s="44">
        <v>63</v>
      </c>
      <c r="AF84" s="47">
        <f t="shared" si="16"/>
        <v>11027.095148078133</v>
      </c>
      <c r="AG84" s="48">
        <v>2250</v>
      </c>
      <c r="AH84" s="49">
        <f t="shared" si="17"/>
        <v>0.20404285714285716</v>
      </c>
      <c r="AI84" s="50" t="s">
        <v>81</v>
      </c>
      <c r="AJ84" s="51">
        <v>0.23400000000000001</v>
      </c>
      <c r="AK84" s="49">
        <f t="shared" si="18"/>
        <v>1.0413000000000001</v>
      </c>
      <c r="AL84" s="49">
        <f t="shared" si="19"/>
        <v>5.6953428571428582</v>
      </c>
      <c r="AM84" s="52">
        <v>0.01</v>
      </c>
      <c r="AN84" s="49">
        <f t="shared" si="20"/>
        <v>8.2500000000000004E-2</v>
      </c>
      <c r="AO84" s="52">
        <v>0.05</v>
      </c>
      <c r="AP84" s="49">
        <f t="shared" si="21"/>
        <v>0.41250000000000003</v>
      </c>
      <c r="AQ84" s="52">
        <v>0</v>
      </c>
      <c r="AR84" s="52">
        <v>0</v>
      </c>
      <c r="AS84" s="49">
        <f t="shared" si="22"/>
        <v>0</v>
      </c>
      <c r="AT84" s="49">
        <f t="shared" si="23"/>
        <v>0.49500000000000005</v>
      </c>
      <c r="AU84" s="49">
        <f t="shared" si="24"/>
        <v>6.1903428571428583</v>
      </c>
      <c r="AV84" s="53">
        <f t="shared" si="25"/>
        <v>0.24965541125541113</v>
      </c>
      <c r="AW84" s="61">
        <v>8.25</v>
      </c>
      <c r="AX84" s="55">
        <v>21.99</v>
      </c>
      <c r="AY84" s="53">
        <f t="shared" si="26"/>
        <v>0.62482946793997274</v>
      </c>
      <c r="AZ84" s="6"/>
      <c r="BA84" s="33">
        <v>500</v>
      </c>
      <c r="BB84" s="49">
        <f t="shared" si="27"/>
        <v>3095.1714285714293</v>
      </c>
      <c r="BC84" s="49">
        <f t="shared" si="28"/>
        <v>4125</v>
      </c>
      <c r="BD84" s="49">
        <f t="shared" si="29"/>
        <v>10995</v>
      </c>
      <c r="BE84" s="56"/>
      <c r="BF84" s="33"/>
      <c r="BG84" s="33"/>
      <c r="BH84" s="2" t="s">
        <v>68</v>
      </c>
      <c r="BI84" s="2" t="s">
        <v>69</v>
      </c>
      <c r="BJ84" s="2" t="s">
        <v>215</v>
      </c>
    </row>
    <row r="85" spans="1:62" ht="20.100000000000001" customHeight="1">
      <c r="A85" s="32">
        <v>173</v>
      </c>
      <c r="B85" s="81"/>
      <c r="C85" s="33"/>
      <c r="D85" s="33" t="s">
        <v>71</v>
      </c>
      <c r="E85" s="34" t="s">
        <v>72</v>
      </c>
      <c r="F85" s="33" t="s">
        <v>64</v>
      </c>
      <c r="G85" s="35" t="s">
        <v>209</v>
      </c>
      <c r="H85" s="33" t="s">
        <v>117</v>
      </c>
      <c r="I85" s="33" t="s">
        <v>117</v>
      </c>
      <c r="J85" s="37" t="s">
        <v>212</v>
      </c>
      <c r="K85" s="38" t="s">
        <v>77</v>
      </c>
      <c r="L85" s="39" t="s">
        <v>226</v>
      </c>
      <c r="M85" s="37" t="s">
        <v>214</v>
      </c>
      <c r="N85" s="33"/>
      <c r="O85" s="40"/>
      <c r="P85" s="76" t="s">
        <v>311</v>
      </c>
      <c r="Q85" s="41"/>
      <c r="R85" s="33" t="s">
        <v>65</v>
      </c>
      <c r="S85" s="62">
        <v>4.58</v>
      </c>
      <c r="T85" s="33" t="s">
        <v>66</v>
      </c>
      <c r="U85" s="33"/>
      <c r="V85" s="43">
        <v>45</v>
      </c>
      <c r="W85" s="43">
        <v>41.5</v>
      </c>
      <c r="X85" s="43">
        <v>29.5</v>
      </c>
      <c r="Y85" s="69">
        <v>10.8</v>
      </c>
      <c r="Z85" s="70">
        <v>10.8</v>
      </c>
      <c r="AA85" s="70">
        <v>39</v>
      </c>
      <c r="AB85" s="44">
        <v>8</v>
      </c>
      <c r="AC85" s="45">
        <v>1</v>
      </c>
      <c r="AD85" s="46">
        <f t="shared" si="15"/>
        <v>4.5489600000000012E-3</v>
      </c>
      <c r="AE85" s="44">
        <v>63</v>
      </c>
      <c r="AF85" s="47">
        <f t="shared" si="16"/>
        <v>13849.319404874957</v>
      </c>
      <c r="AG85" s="48">
        <v>2250</v>
      </c>
      <c r="AH85" s="49">
        <f t="shared" si="17"/>
        <v>0.16246285714285719</v>
      </c>
      <c r="AI85" s="50" t="s">
        <v>227</v>
      </c>
      <c r="AJ85" s="51">
        <v>0.23400000000000001</v>
      </c>
      <c r="AK85" s="49">
        <f t="shared" si="18"/>
        <v>1.07172</v>
      </c>
      <c r="AL85" s="49">
        <f t="shared" si="19"/>
        <v>5.8141828571428569</v>
      </c>
      <c r="AM85" s="52">
        <v>0.01</v>
      </c>
      <c r="AN85" s="49">
        <f t="shared" si="20"/>
        <v>8.5000000000000006E-2</v>
      </c>
      <c r="AO85" s="52">
        <v>0.05</v>
      </c>
      <c r="AP85" s="49">
        <f t="shared" si="21"/>
        <v>0.42500000000000004</v>
      </c>
      <c r="AQ85" s="52">
        <v>0</v>
      </c>
      <c r="AR85" s="52">
        <v>0</v>
      </c>
      <c r="AS85" s="49">
        <f t="shared" si="22"/>
        <v>0</v>
      </c>
      <c r="AT85" s="49">
        <f t="shared" si="23"/>
        <v>0.51</v>
      </c>
      <c r="AU85" s="49">
        <f t="shared" si="24"/>
        <v>6.3241828571428567</v>
      </c>
      <c r="AV85" s="53">
        <f t="shared" si="25"/>
        <v>0.25597848739495804</v>
      </c>
      <c r="AW85" s="61">
        <v>8.5</v>
      </c>
      <c r="AX85" s="55">
        <v>23.5</v>
      </c>
      <c r="AY85" s="53">
        <f t="shared" si="26"/>
        <v>0.63829787234042556</v>
      </c>
      <c r="AZ85" s="6"/>
      <c r="BA85" s="33">
        <v>500</v>
      </c>
      <c r="BB85" s="49">
        <f t="shared" si="27"/>
        <v>3162.0914285714284</v>
      </c>
      <c r="BC85" s="49">
        <f t="shared" si="28"/>
        <v>4250</v>
      </c>
      <c r="BD85" s="49">
        <f t="shared" si="29"/>
        <v>11750</v>
      </c>
      <c r="BE85" s="56"/>
      <c r="BF85" s="33"/>
      <c r="BG85" s="33"/>
      <c r="BH85" s="2" t="s">
        <v>68</v>
      </c>
      <c r="BI85" s="2" t="s">
        <v>69</v>
      </c>
      <c r="BJ85" s="2" t="s">
        <v>215</v>
      </c>
    </row>
  </sheetData>
  <protectedRanges>
    <protectedRange sqref="AA79:AA82 Y83:AA85" name="Range1_5_2"/>
    <protectedRange sqref="AA76:AA78" name="Range1_2_1_1"/>
    <protectedRange sqref="Y26:AA26 Y59:AA59 Y68:AA68" name="Range1_3_3"/>
    <protectedRange sqref="Y32:AA32 Y63:AA63 Y74:AA74" name="Range1_7_1"/>
    <protectedRange sqref="Y32:AA32 Y63:AA63 Y74:AA74" name="Range1_2_6_1"/>
    <protectedRange sqref="Y44:AA44 Y18:AA19 Y21:AA21 Y42:AA42" name="Range1_10_2"/>
    <protectedRange sqref="Y45:AA45 Y12:AA14" name="Range1_2_3"/>
    <protectedRange sqref="E64:E75" name="Range1"/>
    <protectedRange sqref="E76:E85 E22:E33" name="Range1_4"/>
    <protectedRange sqref="P55:P63" name="Range1_11"/>
    <protectedRange sqref="P34:P44" name="Range1_11_1_1"/>
    <protectedRange sqref="E34:E44" name="Range1_5_1"/>
    <protectedRange sqref="E55:E63" name="Range1_5_1_1"/>
  </protectedRanges>
  <mergeCells count="8">
    <mergeCell ref="B64:B75"/>
    <mergeCell ref="B76:B85"/>
    <mergeCell ref="B2:B11"/>
    <mergeCell ref="B12:B21"/>
    <mergeCell ref="B22:B33"/>
    <mergeCell ref="B34:B44"/>
    <mergeCell ref="B45:B54"/>
    <mergeCell ref="B55:B63"/>
  </mergeCells>
  <phoneticPr fontId="2" type="noConversion"/>
  <pageMargins left="0.7" right="0.7" top="0.75" bottom="0.75" header="0.511811023622047" footer="0.511811023622047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2026-03-18T01:54:20Z</dcterms:created>
  <dcterms:modified xsi:type="dcterms:W3CDTF">2026-03-18T02:56:29Z</dcterms:modified>
</cp:coreProperties>
</file>