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definedNames>
    <definedName name="aac">#REF!</definedName>
    <definedName name="ADUL">#REF!</definedName>
    <definedName name="APL">#REF!</definedName>
    <definedName name="ART">#REF!</definedName>
    <definedName name="ARTIFICIALFLOWERSPLANTS">#REF!</definedName>
    <definedName name="ARTIFICIALFLOWERSPLANTSA1">#REF!</definedName>
    <definedName name="ARTIFICIALFLOWERSPLANTSAW2">#REF!</definedName>
    <definedName name="ARTIFICIALFLOWERSPLANTSSILHOUETTE">#REF!</definedName>
    <definedName name="as">#REF!</definedName>
    <definedName name="Banner">#REF!</definedName>
    <definedName name="BASI">#REF!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EDBATH">#REF!</definedName>
    <definedName name="BEDBATHSIZE">#REF!</definedName>
    <definedName name="BEDBATHTICKETTYPE">#REF!</definedName>
    <definedName name="BEDBATHTICKETYPE">#REF!</definedName>
    <definedName name="BEDDING">#REF!</definedName>
    <definedName name="BLANKETSTHROWSA1">#REF!</definedName>
    <definedName name="BLANKETSTHROWSS">#REF!</definedName>
    <definedName name="BLK">#REF!</definedName>
    <definedName name="CANDLEHOLDERS">#REF!</definedName>
    <definedName name="CANDLES">#REF!</definedName>
    <definedName name="CANDLESA1">#REF!</definedName>
    <definedName name="CANDLESA2">#REF!</definedName>
    <definedName name="CANDLESETS">#REF!</definedName>
    <definedName name="CANDLESMATERIAL">#REF!</definedName>
    <definedName name="CANDLESMATERIAL\">#REF!</definedName>
    <definedName name="CANDLESPRODUCT">#REF!</definedName>
    <definedName name="CANDLESSILHOUETTE">#REF!</definedName>
    <definedName name="CANDLESTICKETTYPE">#REF!</definedName>
    <definedName name="CANDLESTICKETYPE">#REF!</definedName>
    <definedName name="CATEGORY">#REF!</definedName>
    <definedName name="COMFORTERSBEDDINGSETSA1">#REF!</definedName>
    <definedName name="COMFORTERSBEDDINGSETSS">#REF!</definedName>
    <definedName name="CURTAINSDRAPESA1">#REF!</definedName>
    <definedName name="CURTAINSDRAPESS">#REF!</definedName>
    <definedName name="DEC">#REF!</definedName>
    <definedName name="DECOARTIVEACCENTSSILHOUETTE">#REF!</definedName>
    <definedName name="DECOR">#REF!</definedName>
    <definedName name="DECORA1">#REF!</definedName>
    <definedName name="DECORATIVEACCENSSILHOUETTE">#REF!</definedName>
    <definedName name="DECORATIVEACCENTS">#REF!</definedName>
    <definedName name="DECORATIVEACCENTSA1">#REF!</definedName>
    <definedName name="DECORATIVEACCENTSA2">#REF!</definedName>
    <definedName name="DECORATIVEACCENTSSILHOUETTE">#REF!</definedName>
    <definedName name="DECORATIVEPILLOWSCHAIRPADS">#REF!</definedName>
    <definedName name="DECORATIVEPILLOWSCHAIRPADSA1">#REF!</definedName>
    <definedName name="DECORPRODUCT">#REF!</definedName>
    <definedName name="Division1">#REF!</definedName>
    <definedName name="DUVETCOVERSA1">#REF!</definedName>
    <definedName name="DUVETCOVERSS">#REF!</definedName>
    <definedName name="ESSENTIALOILDIFFUSERS">#REF!</definedName>
    <definedName name="ESSENTIALOILSDIFFUSERS">#REF!</definedName>
    <definedName name="fiscalweeks">#REF!</definedName>
    <definedName name="FRAGRANCEACCESSORIES">#REF!</definedName>
    <definedName name="FRAGRANCEPLUGINS">#REF!</definedName>
    <definedName name="FRAGRANCESPRAYS">#REF!</definedName>
    <definedName name="FRAMES">#REF!</definedName>
    <definedName name="FRAMESA1">#REF!</definedName>
    <definedName name="FRAMESA2">#REF!</definedName>
    <definedName name="FRAMESTICKETTYPE">#REF!</definedName>
    <definedName name="FUR">#REF!</definedName>
    <definedName name="HOMEDECOR">#REF!</definedName>
    <definedName name="HOMEDECORSIZE">#REF!</definedName>
    <definedName name="HOMEDECORTICKETTYPE">#REF!</definedName>
    <definedName name="JARCANDLES">#REF!</definedName>
    <definedName name="JARS">#REF!</definedName>
    <definedName name="KIDSBEDDINGA1">#REF!</definedName>
    <definedName name="KIDSBEDDINGS">#REF!</definedName>
    <definedName name="LGT">#REF!</definedName>
    <definedName name="MELTS">#REF!</definedName>
    <definedName name="NOPE">#REF!</definedName>
    <definedName name="NOTHING">#REF!</definedName>
    <definedName name="NOVELTYCANDLES\">#REF!</definedName>
    <definedName name="Office">#REF!</definedName>
    <definedName name="OTHERCANDLES">#REF!</definedName>
    <definedName name="PET">#REF!</definedName>
    <definedName name="PETB">#REF!</definedName>
    <definedName name="PICTUREFRAMESPHOTOALBUMS">#REF!</definedName>
    <definedName name="PICTUREFRAMESPHOTOALBUMSA1">#REF!</definedName>
    <definedName name="PICTUREFRAMESPHOTOALBUMSA2">#REF!</definedName>
    <definedName name="PICTUREFRAMESPHOTOALBUMSSILHOUETTE">#REF!</definedName>
    <definedName name="PILLARCANDLES">#REF!</definedName>
    <definedName name="PILLOWSHAMSA1">#REF!</definedName>
    <definedName name="PILLOWSHAMSS">#REF!</definedName>
    <definedName name="PITCTUREFRAMESPHOTOALBUMS">#REF!</definedName>
    <definedName name="POOP">#REF!</definedName>
    <definedName name="POTPOURRI">#REF!</definedName>
    <definedName name="QUILTSANDCOVERLETSA1">#REF!</definedName>
    <definedName name="QUILTSANDCOVERLETSS">#REF!</definedName>
    <definedName name="RUG">#REF!</definedName>
    <definedName name="Season">#REF!</definedName>
    <definedName name="SHEETSA1">#REF!</definedName>
    <definedName name="SHEETSS">#REF!</definedName>
    <definedName name="SHET">#REF!</definedName>
    <definedName name="THROWPILLOWSA1">#REF!</definedName>
    <definedName name="THROWPILLOWSS">#REF!</definedName>
    <definedName name="THROWSPILLOWSA1">#REF!</definedName>
    <definedName name="TOWL">#REF!</definedName>
    <definedName name="TransitCalendar">#REF!</definedName>
    <definedName name="TransitOTBWeeks">#REF!</definedName>
    <definedName name="Upload">#REF!</definedName>
    <definedName name="VALENCESA1">#REF!</definedName>
    <definedName name="VALENCESS">#REF!</definedName>
    <definedName name="VASE">#REF!</definedName>
    <definedName name="VendorType">#REF!</definedName>
    <definedName name="VOTIVETEALIGHTCANDLES">#REF!</definedName>
    <definedName name="WALLDECOR">#REF!</definedName>
    <definedName name="WALLDECORA1">#REF!</definedName>
    <definedName name="WALLDECORA2">#REF!</definedName>
    <definedName name="WALLDECORSILHOUETTE">#REF!</definedName>
    <definedName name="WAXMELTSTARTS">#REF!</definedName>
    <definedName name="WAXMELTWARMERS">#REF!</definedName>
    <definedName name="WIN">#REF!</definedName>
    <definedName name="WINDOWTREATMENTS">#REF!</definedName>
    <definedName name="WREATH">#REF!</definedName>
    <definedName name="YOUT">#REF!</definedName>
  </definedNames>
  <calcPr calcId="15251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5" i="5" l="1"/>
  <c r="AN6" i="5"/>
  <c r="AN7" i="5"/>
  <c r="AN4" i="5"/>
  <c r="BA4" i="5" l="1"/>
  <c r="AD7" i="5" l="1"/>
  <c r="AE7" i="5" s="1"/>
  <c r="AG7" i="5" s="1"/>
  <c r="AM6" i="5"/>
  <c r="AD6" i="5"/>
  <c r="AE6" i="5" s="1"/>
  <c r="AG6" i="5" s="1"/>
  <c r="AJ7" i="5" l="1"/>
  <c r="AK7" i="5" s="1"/>
  <c r="AJ6" i="5"/>
  <c r="AK6" i="5" s="1"/>
  <c r="BH7" i="5"/>
  <c r="AO7" i="5"/>
  <c r="BA7" i="5"/>
  <c r="AQ7" i="5"/>
  <c r="AW7" i="5"/>
  <c r="AT6" i="5"/>
  <c r="AQ6" i="5"/>
  <c r="BA6" i="5"/>
  <c r="AW6" i="5"/>
  <c r="AM7" i="5"/>
  <c r="BH6" i="5"/>
  <c r="AO6" i="5"/>
  <c r="AT7" i="5"/>
  <c r="AX6" i="5" l="1"/>
  <c r="AY6" i="5" s="1"/>
  <c r="AZ6" i="5" s="1"/>
  <c r="BG6" i="5" s="1"/>
  <c r="AX7" i="5"/>
  <c r="AY7" i="5" s="1"/>
  <c r="AZ7" i="5" s="1"/>
  <c r="BG7" i="5" s="1"/>
  <c r="BH5" i="5" l="1"/>
  <c r="BA5" i="5"/>
  <c r="AW5" i="5"/>
  <c r="AT5" i="5"/>
  <c r="AQ5" i="5"/>
  <c r="AO5" i="5"/>
  <c r="AM5" i="5"/>
  <c r="AJ5" i="5"/>
  <c r="AD5" i="5"/>
  <c r="AE5" i="5" s="1"/>
  <c r="AG5" i="5" s="1"/>
  <c r="BH4" i="5"/>
  <c r="AW4" i="5"/>
  <c r="AT4" i="5"/>
  <c r="AQ4" i="5"/>
  <c r="AO4" i="5"/>
  <c r="AM4" i="5"/>
  <c r="AJ4" i="5"/>
  <c r="AD4" i="5"/>
  <c r="AE4" i="5" s="1"/>
  <c r="AG4" i="5" s="1"/>
  <c r="BH8" i="5" l="1"/>
  <c r="AK4" i="5"/>
  <c r="AK5" i="5"/>
  <c r="AX4" i="5"/>
  <c r="AX5" i="5"/>
  <c r="AY4" i="5" l="1"/>
  <c r="AZ4" i="5" s="1"/>
  <c r="BG4" i="5" s="1"/>
  <c r="AY5" i="5"/>
  <c r="AZ5" i="5" s="1"/>
  <c r="BG5" i="5" s="1"/>
  <c r="BG8" i="5" l="1"/>
  <c r="BI8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3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3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3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3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3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K3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3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N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O3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3" authorId="0" shapeId="0">
      <text>
        <r>
          <rPr>
            <sz val="11"/>
            <rFont val="Calibri"/>
            <family val="2"/>
          </rPr>
          <t xml:space="preserve">
          </t>
        </r>
      </text>
    </comment>
    <comment ref="AQ3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3" authorId="0" shapeId="0">
      <text>
        <r>
          <rPr>
            <sz val="11"/>
            <rFont val="Calibri"/>
            <family val="2"/>
          </rPr>
          <t>[JLA FOB CA/GA Price Quote (Value)]*[Load 1 %]</t>
        </r>
      </text>
    </comment>
    <comment ref="AW3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3" authorId="0" shapeId="0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3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3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3" authorId="0" shapeId="0">
      <text>
        <r>
          <rPr>
            <sz val="11"/>
            <rFont val="Calibri"/>
            <family val="2"/>
          </rPr>
          <t>[Suggested Retail Price]*(1-[Retailer Markup])</t>
        </r>
      </text>
    </comment>
    <comment ref="BG3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H3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<sst xmlns="http://schemas.openxmlformats.org/spreadsheetml/2006/main" count="133" uniqueCount="97">
  <si>
    <t>Brand</t>
  </si>
  <si>
    <t>Package Type</t>
  </si>
  <si>
    <t>Licensor</t>
  </si>
  <si>
    <t>Normal</t>
  </si>
  <si>
    <t>Cedar &amp; Rose</t>
  </si>
  <si>
    <t>Copy the formula cost to here if no given value</t>
  </si>
  <si>
    <t>Copy the formula price to here if no given value</t>
  </si>
  <si>
    <t>Cost</t>
  </si>
  <si>
    <t>Freight</t>
  </si>
  <si>
    <t>Duty</t>
  </si>
  <si>
    <t>Load</t>
  </si>
  <si>
    <t>Price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</si>
  <si>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</si>
  <si>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</si>
  <si>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</si>
  <si>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</si>
  <si>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</si>
  <si>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</si>
  <si>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</si>
  <si>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</si>
  <si>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</si>
  <si>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</si>
  <si>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</si>
  <si>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</si>
  <si>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</si>
  <si>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</si>
  <si>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</si>
  <si>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</si>
  <si>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</si>
  <si>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</si>
  <si>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</si>
  <si>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</si>
  <si>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</si>
  <si>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</si>
  <si>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</si>
  <si>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</si>
  <si>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</si>
  <si>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</si>
  <si>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</si>
  <si>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</si>
  <si>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</si>
  <si>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</si>
  <si>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</si>
  <si>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</si>
  <si>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</si>
  <si>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</si>
  <si>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</si>
  <si>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</si>
  <si>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</si>
  <si>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</si>
  <si>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</si>
  <si>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</si>
  <si>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</si>
  <si>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</si>
  <si>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</si>
  <si>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</si>
  <si>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</si>
  <si>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</si>
  <si>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</si>
  <si>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</si>
  <si>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</si>
  <si>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</si>
  <si>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</si>
  <si>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</si>
  <si>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Free text</t>
  </si>
  <si>
    <t>Piece</t>
  </si>
  <si>
    <t>Description-Short</t>
  </si>
  <si>
    <t>Unit of Measure</t>
  </si>
  <si>
    <t>Required</t>
  </si>
  <si>
    <t>30 characters</t>
  </si>
  <si>
    <t>COMFORTER (SET)</t>
  </si>
  <si>
    <t>Material-Short</t>
  </si>
  <si>
    <t>Optional</t>
  </si>
  <si>
    <t>Additional Customer Price</t>
  </si>
  <si>
    <t>Additional Customer Item#</t>
  </si>
  <si>
    <t xml:space="preserve">Comforter Set </t>
  </si>
  <si>
    <t>Q: 90"W x 90"L / 20"W x 26"L(2)</t>
  </si>
  <si>
    <t>K: 104"W x 92"L / 20"W x 36"L(2)</t>
  </si>
  <si>
    <t xml:space="preserve"> </t>
    <phoneticPr fontId="13" type="noConversion"/>
  </si>
  <si>
    <t xml:space="preserve">Comforter Set </t>
    <phoneticPr fontId="13" type="noConversion"/>
  </si>
  <si>
    <t xml:space="preserve">Sabrina </t>
    <phoneticPr fontId="13" type="noConversion"/>
  </si>
  <si>
    <t>Jacobean Scroll</t>
    <phoneticPr fontId="13" type="noConversion"/>
  </si>
  <si>
    <t xml:space="preserve">Sabrina  Comforter Set </t>
    <phoneticPr fontId="13" type="noConversion"/>
  </si>
  <si>
    <t xml:space="preserve">Jacobean Scroll Comforter Set </t>
    <phoneticPr fontId="13" type="noConversion"/>
  </si>
  <si>
    <t>Face: 200TC 100% cotton sateen digital print.
Back: 140TC 100% cotton Solid.
Filling: 200gsm polyfill</t>
    <phoneticPr fontId="13" type="noConversion"/>
  </si>
  <si>
    <t>Pink</t>
    <phoneticPr fontId="13" type="noConversion"/>
  </si>
  <si>
    <t>Face: 60% Polyester 40% Cotton CVC dobby texture print.
Back: 132TC poly/cotton print.       
Filling: 200gsm polyfill</t>
    <phoneticPr fontId="13" type="noConversion"/>
  </si>
  <si>
    <t xml:space="preserve">60% Polyester 40% Cotton CVC  </t>
    <phoneticPr fontId="13" type="noConversion"/>
  </si>
  <si>
    <t xml:space="preserve">60% Polyester 40% Cotton CVC   </t>
    <phoneticPr fontId="13" type="noConversion"/>
  </si>
  <si>
    <t xml:space="preserve">100% cotton sateen  </t>
    <phoneticPr fontId="13" type="noConversion"/>
  </si>
  <si>
    <t>9404.40.1000</t>
    <phoneticPr fontId="13" type="noConversion"/>
  </si>
  <si>
    <t>11PX2885P1-E</t>
    <phoneticPr fontId="13" type="noConversion"/>
  </si>
  <si>
    <t>Blue</t>
  </si>
  <si>
    <t>BK10-4042</t>
  </si>
  <si>
    <t>BK10-4043</t>
  </si>
  <si>
    <t>BK10-4044</t>
  </si>
  <si>
    <t>BK10-4041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</si>
</sst>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82" formatCode="0.000%"/>
  </numFmts>
  <fonts count="19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2"/>
      <name val="宋体"/>
      <family val="3"/>
      <charset val="134"/>
    </font>
    <font>
      <b/>
      <sz val="11"/>
      <color rgb="FF00B050"/>
      <name val="Calibri"/>
      <family val="2"/>
    </font>
    <font>
      <sz val="9"/>
      <name val="宋体"/>
      <family val="3"/>
      <charset val="134"/>
    </font>
    <font>
      <b/>
      <sz val="10"/>
      <color rgb="FFFF0000"/>
      <name val="Arial"/>
      <family val="2"/>
    </font>
    <font>
      <sz val="9"/>
      <name val="Calibri"/>
      <family val="2"/>
    </font>
    <font>
      <sz val="12"/>
      <name val="宋体"/>
      <family val="3"/>
      <charset val="134"/>
    </font>
    <font>
      <b/>
      <sz val="11"/>
      <color rgb="FFFF0000"/>
      <name val="Calibri"/>
      <family val="2"/>
    </font>
    <font>
      <sz val="1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5">
    <xf numFmtId="178" fontId="0" fillId="0" borderId="0"/>
    <xf numFmtId="178" fontId="5" fillId="0" borderId="0"/>
    <xf numFmtId="178" fontId="5" fillId="0" borderId="0"/>
    <xf numFmtId="178" fontId="5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78" fontId="4" fillId="0" borderId="0"/>
    <xf numFmtId="178" fontId="2" fillId="0" borderId="0"/>
    <xf numFmtId="178" fontId="11" fillId="0" borderId="0"/>
    <xf numFmtId="178" fontId="5" fillId="0" borderId="0"/>
    <xf numFmtId="178" fontId="11" fillId="0" borderId="0"/>
    <xf numFmtId="178" fontId="16" fillId="0" borderId="0"/>
    <xf numFmtId="178" fontId="1" fillId="0" borderId="0"/>
    <xf numFmtId="178" fontId="11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/>
  </cellStyleXfs>
  <cellXfs count="87">
    <xf numFmtId="178" fontId="0" fillId="0" borderId="0" xfId="0"/>
    <xf numFmtId="178" fontId="0" fillId="0" borderId="1" xfId="0" applyBorder="1" applyAlignment="1">
      <alignment wrapText="1"/>
    </xf>
    <xf numFmtId="178" fontId="0" fillId="0" borderId="0" xfId="0" applyAlignment="1">
      <alignment wrapText="1"/>
    </xf>
    <xf numFmtId="178" fontId="0" fillId="0" borderId="0" xfId="0" applyAlignment="1">
      <alignment horizontal="center" wrapText="1"/>
    </xf>
    <xf numFmtId="178" fontId="8" fillId="0" borderId="0" xfId="0" applyFont="1" applyAlignment="1">
      <alignment wrapText="1"/>
    </xf>
    <xf numFmtId="178" fontId="4" fillId="0" borderId="0" xfId="0" applyFont="1" applyAlignment="1">
      <alignment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78" fontId="3" fillId="3" borderId="2" xfId="0" applyFont="1" applyFill="1" applyBorder="1" applyAlignment="1">
      <alignment wrapText="1"/>
    </xf>
    <xf numFmtId="178" fontId="3" fillId="3" borderId="8" xfId="0" applyFont="1" applyFill="1" applyBorder="1" applyAlignment="1">
      <alignment wrapText="1"/>
    </xf>
    <xf numFmtId="177" fontId="0" fillId="3" borderId="0" xfId="0" applyNumberFormat="1" applyFill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178" fontId="3" fillId="0" borderId="1" xfId="0" applyFont="1" applyBorder="1" applyAlignment="1">
      <alignment horizontal="center" wrapText="1"/>
    </xf>
    <xf numFmtId="178" fontId="3" fillId="7" borderId="1" xfId="0" applyFont="1" applyFill="1" applyBorder="1" applyAlignment="1">
      <alignment horizontal="center" wrapText="1"/>
    </xf>
    <xf numFmtId="178" fontId="7" fillId="7" borderId="1" xfId="0" applyFont="1" applyFill="1" applyBorder="1" applyAlignment="1">
      <alignment horizontal="center" wrapText="1"/>
    </xf>
    <xf numFmtId="178" fontId="3" fillId="4" borderId="1" xfId="0" applyNumberFormat="1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177" fontId="9" fillId="4" borderId="1" xfId="1" applyNumberFormat="1" applyFont="1" applyFill="1" applyBorder="1" applyAlignment="1">
      <alignment wrapText="1"/>
    </xf>
    <xf numFmtId="177" fontId="3" fillId="8" borderId="2" xfId="0" applyNumberFormat="1" applyFont="1" applyFill="1" applyBorder="1" applyAlignment="1">
      <alignment horizontal="center" wrapText="1"/>
    </xf>
    <xf numFmtId="177" fontId="3" fillId="4" borderId="1" xfId="0" applyNumberFormat="1" applyFont="1" applyFill="1" applyBorder="1" applyAlignment="1">
      <alignment horizontal="center" wrapText="1"/>
    </xf>
    <xf numFmtId="178" fontId="7" fillId="0" borderId="1" xfId="0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" fontId="9" fillId="0" borderId="1" xfId="1" applyNumberFormat="1" applyFont="1" applyBorder="1" applyAlignment="1">
      <alignment wrapText="1"/>
    </xf>
    <xf numFmtId="177" fontId="9" fillId="0" borderId="1" xfId="1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9" fillId="7" borderId="1" xfId="1" applyNumberFormat="1" applyFont="1" applyFill="1" applyBorder="1" applyAlignment="1">
      <alignment wrapText="1"/>
    </xf>
    <xf numFmtId="178" fontId="7" fillId="0" borderId="0" xfId="0" applyFont="1" applyAlignment="1">
      <alignment horizontal="center" wrapText="1"/>
    </xf>
    <xf numFmtId="177" fontId="9" fillId="3" borderId="1" xfId="1" applyNumberFormat="1" applyFont="1" applyFill="1" applyBorder="1" applyAlignment="1">
      <alignment wrapText="1"/>
    </xf>
    <xf numFmtId="10" fontId="9" fillId="3" borderId="1" xfId="1" applyNumberFormat="1" applyFont="1" applyFill="1" applyBorder="1" applyAlignment="1">
      <alignment wrapText="1"/>
    </xf>
    <xf numFmtId="177" fontId="6" fillId="9" borderId="1" xfId="1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177" fontId="3" fillId="0" borderId="1" xfId="0" applyNumberFormat="1" applyFont="1" applyBorder="1" applyAlignment="1">
      <alignment horizontal="center" wrapText="1"/>
    </xf>
    <xf numFmtId="178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4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4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8" fontId="8" fillId="0" borderId="0" xfId="0" applyFont="1"/>
    <xf numFmtId="177" fontId="4" fillId="0" borderId="0" xfId="0" applyNumberFormat="1" applyFont="1"/>
    <xf numFmtId="178" fontId="3" fillId="7" borderId="1" xfId="6" applyFont="1" applyFill="1" applyBorder="1" applyAlignment="1">
      <alignment horizontal="center" wrapText="1"/>
    </xf>
    <xf numFmtId="178" fontId="3" fillId="10" borderId="1" xfId="0" applyFont="1" applyFill="1" applyBorder="1" applyAlignment="1">
      <alignment horizontal="center" wrapText="1"/>
    </xf>
    <xf numFmtId="178" fontId="7" fillId="10" borderId="1" xfId="0" applyFont="1" applyFill="1" applyBorder="1" applyAlignment="1">
      <alignment horizontal="center" wrapText="1"/>
    </xf>
    <xf numFmtId="178" fontId="10" fillId="0" borderId="0" xfId="6" applyFont="1"/>
    <xf numFmtId="179" fontId="0" fillId="0" borderId="0" xfId="0" applyNumberFormat="1" applyAlignment="1">
      <alignment wrapText="1"/>
    </xf>
    <xf numFmtId="179" fontId="3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3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9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178" fontId="4" fillId="0" borderId="0" xfId="6" applyAlignment="1">
      <alignment wrapText="1"/>
    </xf>
    <xf numFmtId="178" fontId="8" fillId="0" borderId="0" xfId="6" applyFont="1"/>
    <xf numFmtId="177" fontId="4" fillId="0" borderId="0" xfId="0" applyNumberFormat="1" applyFont="1" applyAlignment="1">
      <alignment wrapText="1"/>
    </xf>
    <xf numFmtId="177" fontId="3" fillId="3" borderId="4" xfId="0" applyNumberFormat="1" applyFont="1" applyFill="1" applyBorder="1" applyAlignment="1">
      <alignment horizontal="center" wrapText="1"/>
    </xf>
    <xf numFmtId="177" fontId="6" fillId="3" borderId="2" xfId="1" applyNumberFormat="1" applyFont="1" applyFill="1" applyBorder="1" applyAlignment="1">
      <alignment wrapText="1"/>
    </xf>
    <xf numFmtId="178" fontId="4" fillId="11" borderId="1" xfId="8" applyFont="1" applyFill="1" applyBorder="1" applyAlignment="1" applyProtection="1">
      <alignment horizontal="left" vertical="center" wrapText="1"/>
      <protection locked="0"/>
    </xf>
    <xf numFmtId="178" fontId="4" fillId="0" borderId="1" xfId="0" applyFont="1" applyBorder="1" applyAlignment="1">
      <alignment wrapText="1"/>
    </xf>
    <xf numFmtId="177" fontId="12" fillId="11" borderId="1" xfId="0" applyNumberFormat="1" applyFont="1" applyFill="1" applyBorder="1" applyAlignment="1">
      <alignment wrapText="1"/>
    </xf>
    <xf numFmtId="178" fontId="5" fillId="0" borderId="1" xfId="2" applyBorder="1" applyAlignment="1" applyProtection="1">
      <alignment vertical="center" wrapText="1"/>
      <protection locked="0"/>
    </xf>
    <xf numFmtId="178" fontId="4" fillId="0" borderId="1" xfId="6" applyBorder="1" applyAlignment="1">
      <alignment wrapText="1"/>
    </xf>
    <xf numFmtId="178" fontId="14" fillId="0" borderId="1" xfId="2" applyFont="1" applyBorder="1" applyAlignment="1" applyProtection="1">
      <alignment vertical="center" wrapText="1"/>
      <protection locked="0"/>
    </xf>
    <xf numFmtId="178" fontId="15" fillId="0" borderId="0" xfId="0" applyFont="1" applyAlignment="1">
      <alignment wrapText="1"/>
    </xf>
    <xf numFmtId="178" fontId="10" fillId="7" borderId="1" xfId="0" applyFont="1" applyFill="1" applyBorder="1" applyAlignment="1">
      <alignment wrapText="1"/>
    </xf>
    <xf numFmtId="182" fontId="0" fillId="0" borderId="0" xfId="0" applyNumberFormat="1" applyAlignment="1">
      <alignment wrapText="1"/>
    </xf>
    <xf numFmtId="182" fontId="3" fillId="3" borderId="4" xfId="0" applyNumberFormat="1" applyFont="1" applyFill="1" applyBorder="1" applyAlignment="1">
      <alignment wrapText="1"/>
    </xf>
    <xf numFmtId="182" fontId="3" fillId="3" borderId="1" xfId="0" applyNumberFormat="1" applyFont="1" applyFill="1" applyBorder="1" applyAlignment="1">
      <alignment horizontal="center" wrapText="1"/>
    </xf>
    <xf numFmtId="182" fontId="4" fillId="0" borderId="1" xfId="0" applyNumberFormat="1" applyFont="1" applyBorder="1"/>
    <xf numFmtId="10" fontId="17" fillId="0" borderId="0" xfId="14" applyNumberFormat="1" applyFont="1" applyAlignment="1">
      <alignment wrapText="1"/>
    </xf>
    <xf numFmtId="178" fontId="10" fillId="0" borderId="1" xfId="0" applyFont="1" applyBorder="1" applyAlignment="1">
      <alignment wrapText="1"/>
    </xf>
    <xf numFmtId="178" fontId="4" fillId="7" borderId="1" xfId="0" applyFont="1" applyFill="1" applyBorder="1" applyAlignment="1">
      <alignment vertical="center" wrapText="1"/>
    </xf>
    <xf numFmtId="178" fontId="0" fillId="7" borderId="1" xfId="0" applyFill="1" applyBorder="1" applyAlignment="1">
      <alignment vertical="center" wrapText="1"/>
    </xf>
    <xf numFmtId="178" fontId="3" fillId="4" borderId="3" xfId="0" applyFont="1" applyFill="1" applyBorder="1" applyAlignment="1">
      <alignment horizontal="center" wrapText="1"/>
    </xf>
    <xf numFmtId="178" fontId="3" fillId="5" borderId="3" xfId="0" applyFont="1" applyFill="1" applyBorder="1" applyAlignment="1">
      <alignment horizontal="center" wrapText="1"/>
    </xf>
    <xf numFmtId="178" fontId="3" fillId="5" borderId="5" xfId="0" applyFont="1" applyFill="1" applyBorder="1" applyAlignment="1">
      <alignment horizontal="center" wrapText="1"/>
    </xf>
    <xf numFmtId="178" fontId="3" fillId="6" borderId="3" xfId="0" applyFont="1" applyFill="1" applyBorder="1" applyAlignment="1">
      <alignment horizontal="center" wrapText="1"/>
    </xf>
    <xf numFmtId="178" fontId="3" fillId="4" borderId="6" xfId="0" applyFont="1" applyFill="1" applyBorder="1" applyAlignment="1">
      <alignment horizontal="center" wrapText="1"/>
    </xf>
    <xf numFmtId="178" fontId="3" fillId="4" borderId="0" xfId="0" applyFont="1" applyFill="1" applyAlignment="1">
      <alignment horizontal="center" wrapText="1"/>
    </xf>
    <xf numFmtId="178" fontId="3" fillId="4" borderId="7" xfId="0" applyFont="1" applyFill="1" applyBorder="1" applyAlignment="1">
      <alignment horizontal="center" wrapText="1"/>
    </xf>
  </cellXfs>
  <cellStyles count="15">
    <cellStyle name="Currency 2" xfId="4"/>
    <cellStyle name="Currency_Sheet1 2 2" xfId="13"/>
    <cellStyle name="Normal 2" xfId="6"/>
    <cellStyle name="Normal 2 18 2" xfId="1"/>
    <cellStyle name="Normal 2 2 14" xfId="9"/>
    <cellStyle name="Normal 9 2 4 2" xfId="7"/>
    <cellStyle name="Normal 9 2 4 2 2" xfId="12"/>
    <cellStyle name="Normal_Copy of Request For Quote -- updated by VV on 043008 FINAL FINAL (4) 2 2" xfId="8"/>
    <cellStyle name="Percent 2" xfId="5"/>
    <cellStyle name="Style 1" xfId="3"/>
    <cellStyle name="百分比" xfId="14" builtinId="5"/>
    <cellStyle name="常规" xfId="0" builtinId="0"/>
    <cellStyle name="常规 2" xfId="10"/>
    <cellStyle name="常规 3" xfId="11"/>
    <cellStyle name="样式 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3</xdr:row>
      <xdr:rowOff>108239</xdr:rowOff>
    </xdr:from>
    <xdr:to>
      <xdr:col>1</xdr:col>
      <xdr:colOff>1133561</xdr:colOff>
      <xdr:row>3</xdr:row>
      <xdr:rowOff>1152204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B7FDE75A-9577-4FE5-BA4A-B10884695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028268" y="1504517"/>
          <a:ext cx="776373" cy="1043965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1</xdr:col>
      <xdr:colOff>324714</xdr:colOff>
      <xdr:row>5</xdr:row>
      <xdr:rowOff>129886</xdr:rowOff>
    </xdr:from>
    <xdr:ext cx="822613" cy="1100646"/>
    <xdr:pic>
      <xdr:nvPicPr>
        <xdr:cNvPr id="4" name="Picture 2">
          <a:extLst>
            <a:ext uri="{FF2B5EF4-FFF2-40B4-BE49-F238E27FC236}">
              <a16:creationId xmlns:a16="http://schemas.microsoft.com/office/drawing/2014/main" xmlns="" id="{E76BD96A-822E-4085-B4B1-E84B364EE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5794" y="4037301"/>
          <a:ext cx="822613" cy="1100646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I15"/>
  <sheetViews>
    <sheetView tabSelected="1" topLeftCell="H1" zoomScale="78" zoomScaleNormal="78" workbookViewId="0">
      <selection activeCell="AA14" sqref="AA14"/>
    </sheetView>
  </sheetViews>
  <sheetFormatPr defaultColWidth="9.140625" defaultRowHeight="15"/>
  <cols>
    <col min="1" max="1" width="10.140625" style="3" customWidth="1"/>
    <col min="2" max="2" width="24.7109375" style="2" customWidth="1"/>
    <col min="3" max="3" width="13" style="2" customWidth="1"/>
    <col min="4" max="4" width="14.28515625" style="2" customWidth="1"/>
    <col min="5" max="5" width="7.85546875" style="2" customWidth="1"/>
    <col min="6" max="6" width="14.140625" style="2" customWidth="1"/>
    <col min="7" max="7" width="13.140625" style="2" customWidth="1"/>
    <col min="8" max="8" width="11.5703125" style="2" customWidth="1"/>
    <col min="9" max="9" width="14" style="2" customWidth="1"/>
    <col min="10" max="10" width="32.42578125" style="2" customWidth="1"/>
    <col min="11" max="11" width="24.7109375" style="59" customWidth="1"/>
    <col min="12" max="12" width="28.140625" style="2" customWidth="1"/>
    <col min="13" max="13" width="14.140625" style="2" customWidth="1"/>
    <col min="14" max="14" width="6.140625" style="2" customWidth="1"/>
    <col min="15" max="15" width="8.5703125" style="2" customWidth="1"/>
    <col min="16" max="17" width="14.7109375" style="2" customWidth="1"/>
    <col min="18" max="18" width="8.85546875" style="2" customWidth="1"/>
    <col min="19" max="19" width="9.7109375" style="6" customWidth="1"/>
    <col min="20" max="20" width="9" style="7" customWidth="1"/>
    <col min="21" max="21" width="12" style="8" customWidth="1"/>
    <col min="22" max="22" width="8.5703125" style="8" customWidth="1"/>
    <col min="23" max="23" width="8.140625" style="8" customWidth="1"/>
    <col min="24" max="24" width="9.42578125" style="2" customWidth="1"/>
    <col min="25" max="25" width="8.140625" style="52" customWidth="1"/>
    <col min="26" max="26" width="8.7109375" style="52" customWidth="1"/>
    <col min="27" max="27" width="7.140625" style="52" customWidth="1"/>
    <col min="28" max="28" width="9" style="7" customWidth="1"/>
    <col min="29" max="29" width="6.28515625" style="9" customWidth="1"/>
    <col min="30" max="30" width="10" style="56" customWidth="1"/>
    <col min="31" max="31" width="9.85546875" style="9" customWidth="1"/>
    <col min="32" max="32" width="9.7109375" style="2" customWidth="1"/>
    <col min="33" max="33" width="8.85546875" style="8" customWidth="1"/>
    <col min="34" max="34" width="15.140625" style="2" customWidth="1"/>
    <col min="35" max="35" width="9.85546875" style="10" customWidth="1"/>
    <col min="36" max="36" width="9" style="8" customWidth="1"/>
    <col min="37" max="37" width="8.42578125" style="8" customWidth="1"/>
    <col min="38" max="38" width="7.85546875" style="10" customWidth="1"/>
    <col min="39" max="39" width="5.85546875" style="8" customWidth="1"/>
    <col min="40" max="40" width="8.140625" style="10" customWidth="1"/>
    <col min="41" max="41" width="9.28515625" style="8" customWidth="1"/>
    <col min="42" max="42" width="11.5703125" style="10" customWidth="1"/>
    <col min="43" max="43" width="10.85546875" style="8" customWidth="1"/>
    <col min="44" max="44" width="9.5703125" style="2" hidden="1" customWidth="1"/>
    <col min="45" max="45" width="9.5703125" style="10" hidden="1" customWidth="1"/>
    <col min="46" max="46" width="6.42578125" style="8" hidden="1" customWidth="1"/>
    <col min="47" max="47" width="9.5703125" style="8" hidden="1" customWidth="1"/>
    <col min="48" max="48" width="8.28515625" style="10" hidden="1" customWidth="1"/>
    <col min="49" max="49" width="7.140625" style="10" hidden="1" customWidth="1"/>
    <col min="50" max="50" width="7.85546875" style="8" customWidth="1"/>
    <col min="51" max="51" width="9.5703125" style="8" customWidth="1"/>
    <col min="52" max="52" width="7.7109375" style="8" customWidth="1"/>
    <col min="53" max="53" width="12.140625" style="10" customWidth="1"/>
    <col min="54" max="54" width="12.140625" style="8" customWidth="1"/>
    <col min="55" max="55" width="9.140625" style="2" customWidth="1"/>
    <col min="56" max="56" width="13.85546875" style="72" customWidth="1"/>
    <col min="57" max="57" width="10.140625" style="8" customWidth="1"/>
    <col min="58" max="58" width="9.140625" style="2"/>
    <col min="59" max="59" width="12" style="8" customWidth="1"/>
    <col min="60" max="60" width="12.140625" style="8" customWidth="1"/>
    <col min="61" max="16384" width="9.140625" style="2"/>
  </cols>
  <sheetData>
    <row r="1" spans="1:61" ht="27.6" customHeight="1">
      <c r="D1" s="46"/>
      <c r="E1" s="46"/>
      <c r="F1" s="4"/>
      <c r="G1" s="5"/>
      <c r="I1" s="51" t="s">
        <v>69</v>
      </c>
      <c r="V1" s="47" t="s">
        <v>5</v>
      </c>
      <c r="X1" s="5"/>
      <c r="AR1" s="5" t="s">
        <v>64</v>
      </c>
      <c r="AU1" s="8" t="s">
        <v>64</v>
      </c>
      <c r="BB1" s="47" t="s">
        <v>6</v>
      </c>
      <c r="BE1" s="61" t="s">
        <v>72</v>
      </c>
    </row>
    <row r="2" spans="1:61">
      <c r="F2" s="2" t="s">
        <v>68</v>
      </c>
      <c r="H2" s="2" t="s">
        <v>68</v>
      </c>
      <c r="I2" s="2" t="s">
        <v>68</v>
      </c>
      <c r="J2" s="2" t="s">
        <v>68</v>
      </c>
      <c r="K2" s="60" t="s">
        <v>68</v>
      </c>
      <c r="L2" s="2" t="s">
        <v>68</v>
      </c>
      <c r="M2" s="2" t="s">
        <v>68</v>
      </c>
      <c r="R2" s="2" t="s">
        <v>68</v>
      </c>
      <c r="S2" s="80" t="s">
        <v>7</v>
      </c>
      <c r="T2" s="80"/>
      <c r="U2" s="80"/>
      <c r="V2" s="80"/>
      <c r="W2" s="80"/>
      <c r="X2" s="81" t="s">
        <v>8</v>
      </c>
      <c r="Y2" s="81"/>
      <c r="Z2" s="81"/>
      <c r="AA2" s="81"/>
      <c r="AB2" s="81"/>
      <c r="AC2" s="81"/>
      <c r="AD2" s="81"/>
      <c r="AE2" s="81"/>
      <c r="AF2" s="81"/>
      <c r="AG2" s="82"/>
      <c r="AH2" s="83" t="s">
        <v>9</v>
      </c>
      <c r="AI2" s="83"/>
      <c r="AJ2" s="83"/>
      <c r="AL2" s="84" t="s">
        <v>10</v>
      </c>
      <c r="AM2" s="85"/>
      <c r="AN2" s="85"/>
      <c r="AO2" s="85"/>
      <c r="AP2" s="85"/>
      <c r="AQ2" s="85"/>
      <c r="AR2" s="85"/>
      <c r="AS2" s="85"/>
      <c r="AT2" s="85"/>
      <c r="AU2" s="85"/>
      <c r="AV2" s="85"/>
      <c r="AW2" s="85"/>
      <c r="AX2" s="86"/>
      <c r="AY2" s="11" t="s">
        <v>11</v>
      </c>
      <c r="AZ2" s="12"/>
      <c r="BA2" s="12"/>
      <c r="BB2" s="13"/>
      <c r="BC2" s="12"/>
      <c r="BD2" s="73"/>
      <c r="BE2" s="62"/>
      <c r="BF2" s="14"/>
      <c r="BG2" s="15"/>
      <c r="BH2" s="15"/>
    </row>
    <row r="3" spans="1:61" ht="68.099999999999994" customHeight="1">
      <c r="A3" s="16" t="s">
        <v>12</v>
      </c>
      <c r="B3" s="16" t="s">
        <v>13</v>
      </c>
      <c r="C3" s="49" t="s">
        <v>14</v>
      </c>
      <c r="D3" s="50" t="s">
        <v>0</v>
      </c>
      <c r="E3" s="50" t="s">
        <v>2</v>
      </c>
      <c r="F3" s="18" t="s">
        <v>63</v>
      </c>
      <c r="G3" s="49" t="s">
        <v>15</v>
      </c>
      <c r="H3" s="17" t="s">
        <v>16</v>
      </c>
      <c r="I3" s="48" t="s">
        <v>66</v>
      </c>
      <c r="J3" s="17" t="s">
        <v>17</v>
      </c>
      <c r="K3" s="48" t="s">
        <v>71</v>
      </c>
      <c r="L3" s="17" t="s">
        <v>18</v>
      </c>
      <c r="M3" s="17" t="s">
        <v>19</v>
      </c>
      <c r="N3" s="49" t="s">
        <v>20</v>
      </c>
      <c r="O3" s="49" t="s">
        <v>74</v>
      </c>
      <c r="P3" s="49" t="s">
        <v>21</v>
      </c>
      <c r="Q3" s="49" t="s">
        <v>22</v>
      </c>
      <c r="R3" s="48" t="s">
        <v>67</v>
      </c>
      <c r="S3" s="19" t="s">
        <v>23</v>
      </c>
      <c r="T3" s="20" t="s">
        <v>24</v>
      </c>
      <c r="U3" s="21" t="s">
        <v>25</v>
      </c>
      <c r="V3" s="22" t="s">
        <v>26</v>
      </c>
      <c r="W3" s="23" t="s">
        <v>27</v>
      </c>
      <c r="X3" s="24" t="s">
        <v>1</v>
      </c>
      <c r="Y3" s="53" t="s">
        <v>28</v>
      </c>
      <c r="Z3" s="53" t="s">
        <v>29</v>
      </c>
      <c r="AA3" s="53" t="s">
        <v>30</v>
      </c>
      <c r="AB3" s="25" t="s">
        <v>31</v>
      </c>
      <c r="AC3" s="26" t="s">
        <v>32</v>
      </c>
      <c r="AD3" s="57" t="s">
        <v>33</v>
      </c>
      <c r="AE3" s="27" t="s">
        <v>34</v>
      </c>
      <c r="AF3" s="16" t="s">
        <v>35</v>
      </c>
      <c r="AG3" s="28" t="s">
        <v>36</v>
      </c>
      <c r="AH3" s="16" t="s">
        <v>37</v>
      </c>
      <c r="AI3" s="29" t="s">
        <v>38</v>
      </c>
      <c r="AJ3" s="30" t="s">
        <v>39</v>
      </c>
      <c r="AK3" s="28" t="s">
        <v>40</v>
      </c>
      <c r="AL3" s="29" t="s">
        <v>41</v>
      </c>
      <c r="AM3" s="28" t="s">
        <v>42</v>
      </c>
      <c r="AN3" s="29" t="s">
        <v>43</v>
      </c>
      <c r="AO3" s="28" t="s">
        <v>44</v>
      </c>
      <c r="AP3" s="29" t="s">
        <v>45</v>
      </c>
      <c r="AQ3" s="28" t="s">
        <v>46</v>
      </c>
      <c r="AR3" s="24" t="s">
        <v>47</v>
      </c>
      <c r="AS3" s="29" t="s">
        <v>48</v>
      </c>
      <c r="AT3" s="28" t="s">
        <v>49</v>
      </c>
      <c r="AU3" s="31" t="s">
        <v>50</v>
      </c>
      <c r="AV3" s="55" t="s">
        <v>51</v>
      </c>
      <c r="AW3" s="28" t="s">
        <v>52</v>
      </c>
      <c r="AX3" s="28" t="s">
        <v>53</v>
      </c>
      <c r="AY3" s="32" t="s">
        <v>54</v>
      </c>
      <c r="AZ3" s="33" t="s">
        <v>55</v>
      </c>
      <c r="BA3" s="32" t="s">
        <v>56</v>
      </c>
      <c r="BB3" s="34" t="s">
        <v>57</v>
      </c>
      <c r="BC3" s="35" t="s">
        <v>58</v>
      </c>
      <c r="BD3" s="74" t="s">
        <v>59</v>
      </c>
      <c r="BE3" s="63" t="s">
        <v>73</v>
      </c>
      <c r="BF3" s="16" t="s">
        <v>60</v>
      </c>
      <c r="BG3" s="36" t="s">
        <v>61</v>
      </c>
      <c r="BH3" s="36" t="s">
        <v>62</v>
      </c>
    </row>
    <row r="4" spans="1:61" ht="96.95" customHeight="1">
      <c r="A4" s="37">
        <v>1</v>
      </c>
      <c r="B4" s="1"/>
      <c r="C4" s="65" t="s">
        <v>78</v>
      </c>
      <c r="D4" s="1" t="s">
        <v>4</v>
      </c>
      <c r="E4" s="1"/>
      <c r="F4" s="1" t="s">
        <v>70</v>
      </c>
      <c r="G4" s="65" t="s">
        <v>80</v>
      </c>
      <c r="H4" s="65" t="s">
        <v>82</v>
      </c>
      <c r="I4" s="65" t="s">
        <v>79</v>
      </c>
      <c r="J4" s="64" t="s">
        <v>84</v>
      </c>
      <c r="K4" s="68" t="s">
        <v>89</v>
      </c>
      <c r="L4" s="67" t="s">
        <v>76</v>
      </c>
      <c r="M4" s="69" t="s">
        <v>92</v>
      </c>
      <c r="N4" s="1"/>
      <c r="O4" s="1"/>
      <c r="P4" s="78" t="s">
        <v>96</v>
      </c>
      <c r="Q4" s="71"/>
      <c r="R4" s="1" t="s">
        <v>65</v>
      </c>
      <c r="S4" s="38"/>
      <c r="T4" s="39"/>
      <c r="U4" s="8">
        <v>21.78</v>
      </c>
      <c r="V4" s="8">
        <v>21.78</v>
      </c>
      <c r="W4" s="15"/>
      <c r="X4" s="1" t="s">
        <v>3</v>
      </c>
      <c r="Y4" s="54">
        <v>63</v>
      </c>
      <c r="Z4" s="54">
        <v>53</v>
      </c>
      <c r="AA4" s="54">
        <v>18</v>
      </c>
      <c r="AB4" s="39"/>
      <c r="AC4" s="40">
        <v>1</v>
      </c>
      <c r="AD4" s="58">
        <f>IF(Y4="","",Y4*Z4*AA4/1000000)</f>
        <v>0.06</v>
      </c>
      <c r="AE4" s="41">
        <f>IF(AC4="","",65/AD4*AC4)</f>
        <v>1083</v>
      </c>
      <c r="AF4" s="77">
        <v>5000</v>
      </c>
      <c r="AG4" s="42">
        <f>IF(ISERROR(AF4/AE4),"",AF4/AE4)</f>
        <v>4.62</v>
      </c>
      <c r="AH4" s="65" t="s">
        <v>90</v>
      </c>
      <c r="AI4" s="43">
        <v>0.14399999999999999</v>
      </c>
      <c r="AJ4" s="42" t="str">
        <f>IF(ISERROR(#REF!*AI4),"",#REF!*AI4)</f>
        <v/>
      </c>
      <c r="AK4" s="42" t="str">
        <f>IF(ISERROR(#REF!+AG4+AJ4),"",#REF!+AG4+AJ4)</f>
        <v/>
      </c>
      <c r="AL4" s="43">
        <v>0.02</v>
      </c>
      <c r="AM4" s="42">
        <f>IF(ISERROR(BB4*AL4),"",BB4*AL4)</f>
        <v>0.9</v>
      </c>
      <c r="AN4" s="43">
        <f>5%+2%</f>
        <v>7.0000000000000007E-2</v>
      </c>
      <c r="AO4" s="42">
        <f>IF(ISERROR(BB4*AN4),"",BB4*AN4)</f>
        <v>3.15</v>
      </c>
      <c r="AP4" s="43">
        <v>0.08</v>
      </c>
      <c r="AQ4" s="42">
        <f>IF(ISERROR(BB4*AP4),"",BB4*AP4)</f>
        <v>3.6</v>
      </c>
      <c r="AR4" s="1"/>
      <c r="AS4" s="43"/>
      <c r="AT4" s="42">
        <f>IF(ISERROR(BB4*AS4),"",BB4*AS4)</f>
        <v>0</v>
      </c>
      <c r="AU4" s="1"/>
      <c r="AV4" s="43">
        <v>0</v>
      </c>
      <c r="AW4" s="44">
        <f>IF(ISERROR(BB4*AV4),"",BB4*AV4)</f>
        <v>0</v>
      </c>
      <c r="AX4" s="42">
        <f>IF(ISERROR(AM4+AO4+AQ4+AT4+AW4),"",AM4+AO4+AQ4+AT4+AW4)</f>
        <v>7.65</v>
      </c>
      <c r="AY4" s="42" t="str">
        <f t="shared" ref="AY4:AY5" si="0">IF(ISERROR(AK4+AX4),"",AK4+AX4)</f>
        <v/>
      </c>
      <c r="AZ4" s="45" t="str">
        <f>IF(ISERROR((BB4-AY4)/BB4),"",(BB4-AY4)/BB4)</f>
        <v/>
      </c>
      <c r="BA4" s="42">
        <f>IF(ISERROR(BC4*(1-BD4)),"",BC4*(1-BD4))</f>
        <v>45</v>
      </c>
      <c r="BB4" s="66">
        <v>45</v>
      </c>
      <c r="BC4" s="15">
        <v>160</v>
      </c>
      <c r="BD4" s="75">
        <v>0.71875</v>
      </c>
      <c r="BE4" s="15"/>
      <c r="BF4" s="14">
        <v>390</v>
      </c>
      <c r="BG4" s="42" t="str">
        <f>IF(ISERROR(AZ4*BF4),"",AY4*BF4)</f>
        <v/>
      </c>
      <c r="BH4" s="42">
        <f>IF(ISERROR(BB4*BF4),"",BB4*BF4)</f>
        <v>17550</v>
      </c>
    </row>
    <row r="5" spans="1:61" ht="86.45" customHeight="1">
      <c r="A5" s="37">
        <v>2</v>
      </c>
      <c r="B5" s="1"/>
      <c r="C5" s="1"/>
      <c r="D5" s="1" t="s">
        <v>4</v>
      </c>
      <c r="E5" s="1"/>
      <c r="F5" s="1" t="s">
        <v>70</v>
      </c>
      <c r="G5" s="65" t="s">
        <v>80</v>
      </c>
      <c r="H5" s="65" t="s">
        <v>82</v>
      </c>
      <c r="I5" s="1" t="s">
        <v>75</v>
      </c>
      <c r="J5" s="64" t="s">
        <v>84</v>
      </c>
      <c r="K5" s="68" t="s">
        <v>89</v>
      </c>
      <c r="L5" s="67" t="s">
        <v>77</v>
      </c>
      <c r="M5" s="69" t="s">
        <v>92</v>
      </c>
      <c r="N5" s="1"/>
      <c r="O5" s="1"/>
      <c r="P5" s="79" t="s">
        <v>93</v>
      </c>
      <c r="Q5" s="71"/>
      <c r="R5" s="1" t="s">
        <v>65</v>
      </c>
      <c r="S5" s="38"/>
      <c r="T5" s="39"/>
      <c r="U5" s="8">
        <v>24.96</v>
      </c>
      <c r="V5" s="8">
        <v>24.96</v>
      </c>
      <c r="W5" s="15"/>
      <c r="X5" s="1" t="s">
        <v>3</v>
      </c>
      <c r="Y5" s="54">
        <v>63</v>
      </c>
      <c r="Z5" s="54">
        <v>53</v>
      </c>
      <c r="AA5" s="54">
        <v>23</v>
      </c>
      <c r="AB5" s="39"/>
      <c r="AC5" s="14">
        <v>1</v>
      </c>
      <c r="AD5" s="58">
        <f t="shared" ref="AD5" si="1">IF(Y5="","",Y5*Z5*AA5/1000000)</f>
        <v>7.6999999999999999E-2</v>
      </c>
      <c r="AE5" s="41">
        <f t="shared" ref="AE5" si="2">IF(AC5="","",65/AD5*AC5)</f>
        <v>844</v>
      </c>
      <c r="AF5" s="77">
        <v>5000</v>
      </c>
      <c r="AG5" s="42">
        <f t="shared" ref="AG5" si="3">IF(ISERROR(AF5/AE5),"",AF5/AE5)</f>
        <v>5.92</v>
      </c>
      <c r="AH5" s="65" t="s">
        <v>90</v>
      </c>
      <c r="AI5" s="43">
        <v>0.14399999999999999</v>
      </c>
      <c r="AJ5" s="42" t="str">
        <f>IF(ISERROR(#REF!*AI5),"",#REF!*AI5)</f>
        <v/>
      </c>
      <c r="AK5" s="42" t="str">
        <f>IF(ISERROR(#REF!+AG5+AJ5),"",#REF!+AG5+AJ5)</f>
        <v/>
      </c>
      <c r="AL5" s="43">
        <v>0.02</v>
      </c>
      <c r="AM5" s="42">
        <f t="shared" ref="AM5" si="4">IF(ISERROR(BB5*AL5),"",BB5*AL5)</f>
        <v>1.04</v>
      </c>
      <c r="AN5" s="43">
        <f t="shared" ref="AN5:AN7" si="5">5%+2%</f>
        <v>7.0000000000000007E-2</v>
      </c>
      <c r="AO5" s="42">
        <f t="shared" ref="AO5" si="6">IF(ISERROR(BB5*AN5),"",BB5*AN5)</f>
        <v>3.64</v>
      </c>
      <c r="AP5" s="43">
        <v>0.08</v>
      </c>
      <c r="AQ5" s="42">
        <f t="shared" ref="AQ5" si="7">IF(ISERROR(BB5*AP5),"",BB5*AP5)</f>
        <v>4.16</v>
      </c>
      <c r="AR5" s="1"/>
      <c r="AS5" s="43"/>
      <c r="AT5" s="42">
        <f t="shared" ref="AT5" si="8">IF(ISERROR(BB5*AS5),"",BB5*AS5)</f>
        <v>0</v>
      </c>
      <c r="AU5" s="1"/>
      <c r="AV5" s="43"/>
      <c r="AW5" s="44">
        <f t="shared" ref="AW5" si="9">IF(ISERROR(BB5*AV5),"",BB5*AV5)</f>
        <v>0</v>
      </c>
      <c r="AX5" s="42">
        <f t="shared" ref="AX5" si="10">IF(ISERROR(AM5+AO5+AQ5+AT5+AW5),"",AM5+AO5+AQ5+AT5+AW5)</f>
        <v>8.84</v>
      </c>
      <c r="AY5" s="42" t="str">
        <f t="shared" si="0"/>
        <v/>
      </c>
      <c r="AZ5" s="45" t="str">
        <f t="shared" ref="AZ5" si="11">IF(ISERROR((BB5-AY5)/BB5),"",(BB5-AY5)/BB5)</f>
        <v/>
      </c>
      <c r="BA5" s="42">
        <f t="shared" ref="BA5" si="12">IF(ISERROR(BC5*(1-BD5)),"",BC5*(1-BD5))</f>
        <v>52</v>
      </c>
      <c r="BB5" s="66">
        <v>52</v>
      </c>
      <c r="BC5" s="15">
        <v>180</v>
      </c>
      <c r="BD5" s="75">
        <v>0.71111000000000002</v>
      </c>
      <c r="BE5" s="15"/>
      <c r="BF5" s="14">
        <v>420</v>
      </c>
      <c r="BG5" s="42" t="str">
        <f t="shared" ref="BG5" si="13">IF(ISERROR(AZ5*BF5),"",AY5*BF5)</f>
        <v/>
      </c>
      <c r="BH5" s="42">
        <f t="shared" ref="BH5" si="14">IF(ISERROR(BB5*BF5),"",BB5*BF5)</f>
        <v>21840</v>
      </c>
    </row>
    <row r="6" spans="1:61" ht="103.5" customHeight="1">
      <c r="A6" s="37">
        <v>3</v>
      </c>
      <c r="B6" s="1"/>
      <c r="C6" s="70" t="s">
        <v>91</v>
      </c>
      <c r="D6" s="1" t="s">
        <v>4</v>
      </c>
      <c r="E6" s="1"/>
      <c r="F6" s="1" t="s">
        <v>70</v>
      </c>
      <c r="G6" s="65" t="s">
        <v>81</v>
      </c>
      <c r="H6" s="65" t="s">
        <v>83</v>
      </c>
      <c r="I6" s="1" t="s">
        <v>75</v>
      </c>
      <c r="J6" s="64" t="s">
        <v>86</v>
      </c>
      <c r="K6" s="68" t="s">
        <v>88</v>
      </c>
      <c r="L6" s="67" t="s">
        <v>76</v>
      </c>
      <c r="M6" s="69" t="s">
        <v>85</v>
      </c>
      <c r="N6" s="1"/>
      <c r="O6" s="1"/>
      <c r="P6" s="79" t="s">
        <v>94</v>
      </c>
      <c r="Q6" s="71"/>
      <c r="R6" s="1" t="s">
        <v>65</v>
      </c>
      <c r="S6" s="38"/>
      <c r="T6" s="39"/>
      <c r="U6" s="8">
        <v>20.02</v>
      </c>
      <c r="V6" s="8">
        <v>20.02</v>
      </c>
      <c r="W6" s="15"/>
      <c r="X6" s="1" t="s">
        <v>3</v>
      </c>
      <c r="Y6" s="54">
        <v>63</v>
      </c>
      <c r="Z6" s="54">
        <v>53</v>
      </c>
      <c r="AA6" s="54">
        <v>18</v>
      </c>
      <c r="AB6" s="39"/>
      <c r="AC6" s="40">
        <v>1</v>
      </c>
      <c r="AD6" s="58">
        <f>IF(Y6="","",Y6*Z6*AA6/1000000)</f>
        <v>0.06</v>
      </c>
      <c r="AE6" s="41">
        <f>IF(AC6="","",65/AD6*AC6)</f>
        <v>1083</v>
      </c>
      <c r="AF6" s="77">
        <v>5000</v>
      </c>
      <c r="AG6" s="42">
        <f>IF(ISERROR(AF6/AE6),"",AF6/AE6)</f>
        <v>4.62</v>
      </c>
      <c r="AH6" s="65" t="s">
        <v>90</v>
      </c>
      <c r="AI6" s="43">
        <v>0.14399999999999999</v>
      </c>
      <c r="AJ6" s="42" t="str">
        <f>IF(ISERROR(#REF!*AI6),"",#REF!*AI6)</f>
        <v/>
      </c>
      <c r="AK6" s="42" t="str">
        <f>IF(ISERROR(#REF!+AG6+AJ6),"",#REF!+AG6+AJ6)</f>
        <v/>
      </c>
      <c r="AL6" s="43">
        <v>0.02</v>
      </c>
      <c r="AM6" s="42">
        <f>IF(ISERROR(BB6*AL6),"",BB6*AL6)</f>
        <v>0.88</v>
      </c>
      <c r="AN6" s="43">
        <f t="shared" si="5"/>
        <v>7.0000000000000007E-2</v>
      </c>
      <c r="AO6" s="42">
        <f>IF(ISERROR(BB6*AN6),"",BB6*AN6)</f>
        <v>3.06</v>
      </c>
      <c r="AP6" s="43">
        <v>0.08</v>
      </c>
      <c r="AQ6" s="42">
        <f>IF(ISERROR(BB6*AP6),"",BB6*AP6)</f>
        <v>3.5</v>
      </c>
      <c r="AR6" s="1"/>
      <c r="AS6" s="43"/>
      <c r="AT6" s="42">
        <f>IF(ISERROR(BB6*AS6),"",BB6*AS6)</f>
        <v>0</v>
      </c>
      <c r="AU6" s="1"/>
      <c r="AV6" s="43">
        <v>0</v>
      </c>
      <c r="AW6" s="44">
        <f>IF(ISERROR(BB6*AV6),"",BB6*AV6)</f>
        <v>0</v>
      </c>
      <c r="AX6" s="42">
        <f>IF(ISERROR(AM6+AO6+AQ6+AT6+AW6),"",AM6+AO6+AQ6+AT6+AW6)</f>
        <v>7.44</v>
      </c>
      <c r="AY6" s="42" t="str">
        <f t="shared" ref="AY6:AY7" si="15">IF(ISERROR(AK6+AX6),"",AK6+AX6)</f>
        <v/>
      </c>
      <c r="AZ6" s="45" t="str">
        <f>IF(ISERROR((BB6-AY6)/BB6),"",(BB6-AY6)/BB6)</f>
        <v/>
      </c>
      <c r="BA6" s="42">
        <f t="shared" ref="BA6:BA7" si="16">IF(ISERROR(BC6*(1-BD6)),"",BC6*(1-BD6))</f>
        <v>43.8</v>
      </c>
      <c r="BB6" s="66">
        <v>43.76</v>
      </c>
      <c r="BC6" s="15">
        <v>160</v>
      </c>
      <c r="BD6" s="75">
        <v>0.72624999999999995</v>
      </c>
      <c r="BE6" s="15"/>
      <c r="BF6" s="14">
        <v>282</v>
      </c>
      <c r="BG6" s="42" t="str">
        <f>IF(ISERROR(AZ6*BF6),"",AY6*BF6)</f>
        <v/>
      </c>
      <c r="BH6" s="42">
        <f>IF(ISERROR(BB6*BF6),"",BB6*BF6)</f>
        <v>12340.32</v>
      </c>
    </row>
    <row r="7" spans="1:61" ht="75" customHeight="1">
      <c r="A7" s="37">
        <v>4</v>
      </c>
      <c r="B7" s="1"/>
      <c r="C7" s="1"/>
      <c r="D7" s="1" t="s">
        <v>4</v>
      </c>
      <c r="E7" s="1"/>
      <c r="F7" s="1" t="s">
        <v>70</v>
      </c>
      <c r="G7" s="65" t="s">
        <v>81</v>
      </c>
      <c r="H7" s="65" t="s">
        <v>83</v>
      </c>
      <c r="I7" s="1" t="s">
        <v>75</v>
      </c>
      <c r="J7" s="64" t="s">
        <v>86</v>
      </c>
      <c r="K7" s="68" t="s">
        <v>87</v>
      </c>
      <c r="L7" s="67" t="s">
        <v>77</v>
      </c>
      <c r="M7" s="69" t="s">
        <v>85</v>
      </c>
      <c r="N7" s="1"/>
      <c r="O7" s="1"/>
      <c r="P7" s="79" t="s">
        <v>95</v>
      </c>
      <c r="Q7" s="71"/>
      <c r="R7" s="1" t="s">
        <v>65</v>
      </c>
      <c r="S7" s="38"/>
      <c r="T7" s="39"/>
      <c r="U7" s="8">
        <v>22.96</v>
      </c>
      <c r="V7" s="8">
        <v>22.96</v>
      </c>
      <c r="W7" s="15"/>
      <c r="X7" s="1" t="s">
        <v>3</v>
      </c>
      <c r="Y7" s="54">
        <v>63</v>
      </c>
      <c r="Z7" s="54">
        <v>53</v>
      </c>
      <c r="AA7" s="54">
        <v>23</v>
      </c>
      <c r="AB7" s="39"/>
      <c r="AC7" s="14">
        <v>1</v>
      </c>
      <c r="AD7" s="58">
        <f t="shared" ref="AD7" si="17">IF(Y7="","",Y7*Z7*AA7/1000000)</f>
        <v>7.6999999999999999E-2</v>
      </c>
      <c r="AE7" s="41">
        <f t="shared" ref="AE7" si="18">IF(AC7="","",65/AD7*AC7)</f>
        <v>844</v>
      </c>
      <c r="AF7" s="77">
        <v>5000</v>
      </c>
      <c r="AG7" s="42">
        <f t="shared" ref="AG7" si="19">IF(ISERROR(AF7/AE7),"",AF7/AE7)</f>
        <v>5.92</v>
      </c>
      <c r="AH7" s="65" t="s">
        <v>90</v>
      </c>
      <c r="AI7" s="43">
        <v>0.14399999999999999</v>
      </c>
      <c r="AJ7" s="42" t="str">
        <f>IF(ISERROR(#REF!*AI7),"",#REF!*AI7)</f>
        <v/>
      </c>
      <c r="AK7" s="42" t="str">
        <f>IF(ISERROR(#REF!+AG7+AJ7),"",#REF!+AG7+AJ7)</f>
        <v/>
      </c>
      <c r="AL7" s="43">
        <v>0.02</v>
      </c>
      <c r="AM7" s="42">
        <f t="shared" ref="AM7" si="20">IF(ISERROR(BB7*AL7),"",BB7*AL7)</f>
        <v>0.97</v>
      </c>
      <c r="AN7" s="43">
        <f t="shared" si="5"/>
        <v>7.0000000000000007E-2</v>
      </c>
      <c r="AO7" s="42">
        <f t="shared" ref="AO7" si="21">IF(ISERROR(BB7*AN7),"",BB7*AN7)</f>
        <v>3.38</v>
      </c>
      <c r="AP7" s="43">
        <v>0.08</v>
      </c>
      <c r="AQ7" s="42">
        <f t="shared" ref="AQ7" si="22">IF(ISERROR(BB7*AP7),"",BB7*AP7)</f>
        <v>3.86</v>
      </c>
      <c r="AR7" s="1"/>
      <c r="AS7" s="43"/>
      <c r="AT7" s="42">
        <f t="shared" ref="AT7" si="23">IF(ISERROR(BB7*AS7),"",BB7*AS7)</f>
        <v>0</v>
      </c>
      <c r="AU7" s="1"/>
      <c r="AV7" s="43"/>
      <c r="AW7" s="44">
        <f t="shared" ref="AW7" si="24">IF(ISERROR(BB7*AV7),"",BB7*AV7)</f>
        <v>0</v>
      </c>
      <c r="AX7" s="42">
        <f t="shared" ref="AX7" si="25">IF(ISERROR(AM7+AO7+AQ7+AT7+AW7),"",AM7+AO7+AQ7+AT7+AW7)</f>
        <v>8.2100000000000009</v>
      </c>
      <c r="AY7" s="42" t="str">
        <f t="shared" si="15"/>
        <v/>
      </c>
      <c r="AZ7" s="45" t="str">
        <f t="shared" ref="AZ7" si="26">IF(ISERROR((BB7-AY7)/BB7),"",(BB7-AY7)/BB7)</f>
        <v/>
      </c>
      <c r="BA7" s="42">
        <f t="shared" si="16"/>
        <v>50.95</v>
      </c>
      <c r="BB7" s="66">
        <v>48.25</v>
      </c>
      <c r="BC7" s="15">
        <v>180</v>
      </c>
      <c r="BD7" s="75">
        <v>0.71694000000000002</v>
      </c>
      <c r="BE7" s="15"/>
      <c r="BF7" s="14">
        <v>318</v>
      </c>
      <c r="BG7" s="42" t="str">
        <f t="shared" ref="BG7" si="27">IF(ISERROR(AZ7*BF7),"",AY7*BF7)</f>
        <v/>
      </c>
      <c r="BH7" s="42">
        <f t="shared" ref="BH7" si="28">IF(ISERROR(BB7*BF7),"",BB7*BF7)</f>
        <v>15343.5</v>
      </c>
    </row>
    <row r="8" spans="1:61">
      <c r="AZ8" s="10"/>
      <c r="BA8" s="8"/>
      <c r="BC8" s="8"/>
      <c r="BF8" s="9"/>
      <c r="BG8" s="8">
        <f>SUM(BG4:BG7)</f>
        <v>0</v>
      </c>
      <c r="BH8" s="8">
        <f>SUM(BH4:BH7)</f>
        <v>67073.820000000007</v>
      </c>
      <c r="BI8" s="76">
        <f>(BH8-BG8)/BH8</f>
        <v>1</v>
      </c>
    </row>
    <row r="10" spans="1:61">
      <c r="J10" s="5"/>
      <c r="O10" s="6"/>
    </row>
    <row r="11" spans="1:61">
      <c r="O11" s="6"/>
    </row>
    <row r="12" spans="1:61">
      <c r="J12" s="5"/>
      <c r="O12" s="6"/>
    </row>
    <row r="13" spans="1:61">
      <c r="O13" s="6"/>
    </row>
    <row r="14" spans="1:61">
      <c r="O14" s="6"/>
    </row>
    <row r="15" spans="1:61">
      <c r="O15" s="6"/>
    </row>
  </sheetData>
  <sheetProtection insertRows="0" deleteRows="0" sort="0"/>
  <protectedRanges>
    <protectedRange sqref="U4:V7 BF4:BF8 AX4:BA8 L16:N253 L10:O15 A4:J253 BC4:BD8 L4:N9 P4:T8 W4:AT8 U8:V8 P9:T253 W9:BB253 U9:V12 U17:V253" name="Range1"/>
    <protectedRange sqref="AW4:AW7" name="Range1_1"/>
    <protectedRange sqref="K4:K253" name="Range1_2"/>
    <protectedRange sqref="BE4:BE248" name="Range1_3"/>
    <protectedRange sqref="O4:O9 O16:O248" name="Range1_4"/>
  </protectedRanges>
  <mergeCells count="4">
    <mergeCell ref="S2:W2"/>
    <mergeCell ref="X2:AG2"/>
    <mergeCell ref="AH2:AJ2"/>
    <mergeCell ref="AL2:AX2"/>
  </mergeCells>
  <phoneticPr fontId="1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D4:D7</xm:sqref>
        </x14:dataValidation>
        <x14:dataValidation type="list" allowBlank="1" showInputMessage="1" showErrorMessage="1">
          <x14:formula1>
            <xm:f>#REF!</xm:f>
          </x14:formula1>
          <xm:sqref>X4:X7</xm:sqref>
        </x14:dataValidation>
        <x14:dataValidation type="list" allowBlank="1" showInputMessage="1" showErrorMessage="1">
          <x14:formula1>
            <xm:f>#REF!</xm:f>
          </x14:formula1>
          <xm:sqref>R4:R7</xm:sqref>
        </x14:dataValidation>
        <x14:dataValidation type="list" allowBlank="1" showInputMessage="1" showErrorMessage="1">
          <x14:formula1>
            <xm:f>#REF!</xm:f>
          </x14:formula1>
          <xm:sqref>E4:E7</xm:sqref>
        </x14:dataValidation>
        <x14:dataValidation type="list" allowBlank="1" showInputMessage="1" showErrorMessage="1">
          <x14:formula1>
            <xm:f>#REF!</xm:f>
          </x14:formula1>
          <xm:sqref>F4:F7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2025-03-10T18:28:45Z</dcterms:created>
  <dcterms:modified xsi:type="dcterms:W3CDTF">2026-03-25T01:56:40Z</dcterms:modified>
</cp:coreProperties>
</file>