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DA252B6-DD3B-406C-8250-CF2075B41E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7" r:id="rId1"/>
    <sheet name="Item" sheetId="8" r:id="rId2"/>
    <sheet name="bid summery" sheetId="11" r:id="rId3"/>
    <sheet name="CCD" sheetId="10" r:id="rId4"/>
    <sheet name="ValueSelection" sheetId="6" r:id="rId5"/>
    <sheet name="Data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xlnm._FilterDatabase" localSheetId="5" hidden="1">Data!$B$1:$S$1</definedName>
    <definedName name="_xlnm._FilterDatabase" localSheetId="4" hidden="1">ValueSelection!$D$1:$L$294</definedName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 localSheetId="2">'[4]other data'!$T$2:$T$5</definedName>
    <definedName name="AD">'[5]other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'[6]1-Import Product Data Sheet'!$X$2</definedName>
    <definedName name="AssortedSKU_Range" localSheetId="2">[7]Mapping!$J$2:$J$3</definedName>
    <definedName name="AssortedSKU_Range" localSheetId="3">[8]Mapping!$J$2:$J$3</definedName>
    <definedName name="AssortedSKU_Range">[9]Mapping!$J$2:$J$3</definedName>
    <definedName name="Banner">'[10]Hardline Drop down'!$H$5:$H$9</definedName>
    <definedName name="BASI">'[2]Quote Sheet'!#REF!</definedName>
    <definedName name="Bath" localSheetId="2">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[11]Lists!$I$6:$I$29</definedName>
    <definedName name="Blankets_Throws">#REF!</definedName>
    <definedName name="BLK">'[2]Quote Sheet'!#REF!</definedName>
    <definedName name="Brand" localSheetId="2">'[12]customer quote sheet'!$N$102:$N$144</definedName>
    <definedName name="BRAND">[13]LIST!$D$2:$D$7</definedName>
    <definedName name="Branded">[11]Lists!$F$6:$F$38</definedName>
    <definedName name="brands" localSheetId="2">'[4]other data'!$K$2:$K$48</definedName>
    <definedName name="brands">'[5]other data'!$K$2:$K$48</definedName>
    <definedName name="BULKPREPACKTYPE">'[3]x-Lists'!$H$2:$H$4</definedName>
    <definedName name="BuyUnits_Range" localSheetId="2">[7]Mapping!$B$2:$B$55</definedName>
    <definedName name="BuyUnits_Range" localSheetId="3">[8]Mapping!$B$2:$B$55</definedName>
    <definedName name="BuyUnits_Range">[9]Mapping!$B$2:$B$55</definedName>
    <definedName name="ca_available_Range" localSheetId="2">[7]Mapping!$AB$2:$AB$5</definedName>
    <definedName name="ca_available_Range" localSheetId="3">[8]Mapping!$AB$2:$AB$5</definedName>
    <definedName name="ca_available_Range">[9]Mapping!$AB$2:$AB$5</definedName>
    <definedName name="ca_Compliant_Range" localSheetId="2">[7]Mapping!$BJ$2:$BJ$4</definedName>
    <definedName name="ca_Compliant_Range" localSheetId="3">[8]Mapping!$BF$2:$BF$4</definedName>
    <definedName name="ca_Compliant_Range">[9]Mapping!$BJ$2:$BJ$4</definedName>
    <definedName name="ca_CompliantReason_Range" localSheetId="2">[7]Mapping!$BL$2:$BL$13</definedName>
    <definedName name="ca_CompliantReason_Range" localSheetId="3">[8]Mapping!$BH$2:$BH$13</definedName>
    <definedName name="ca_CompliantReason_Range">[9]Mapping!$BL$2:$BL$13</definedName>
    <definedName name="ca_SisVendor_Range" localSheetId="2">[7]Mapping!$BH$2:$BH$3</definedName>
    <definedName name="ca_SisVendor_Range" localSheetId="3">[8]Mapping!$BD$2:$BD$3</definedName>
    <definedName name="ca_SisVendor_Range">[9]Mapping!$BH$2:$BH$3</definedName>
    <definedName name="ca_stuffedarticlesreg_Range" localSheetId="2">[7]Mapping!$AD$2:$AD$6</definedName>
    <definedName name="ca_stuffedarticlesreg_Range" localSheetId="3">[8]Mapping!$AD$2:$AD$6</definedName>
    <definedName name="ca_stuffedarticlesreg_Range">[9]Mapping!$AD$2:$AD$6</definedName>
    <definedName name="Case_Freight_Range" localSheetId="2">[7]Mapping!$F$2:$F$19</definedName>
    <definedName name="Case_Freight_Range" localSheetId="3">[8]Mapping!$F$2:$F$19</definedName>
    <definedName name="Case_Freight_Range">[9]Mapping!$F$2:$F$19</definedName>
    <definedName name="Categories">[14]PT!$I$6:$I$142</definedName>
    <definedName name="CATEGORY">[15]Sheet1!$DW$2:$DW$3</definedName>
    <definedName name="categoryfinal">'[16]Import Quote Sheet'!$A$90:$A$190</definedName>
    <definedName name="CFSCY">'[3]x-imports'!$A$2:$A$3</definedName>
    <definedName name="chargeback" localSheetId="2">'[4]other data'!$B$2:$B$6</definedName>
    <definedName name="chargeback">'[5]other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 localSheetId="2">[11]Lists!$J$6:$J$29</definedName>
    <definedName name="COLOR">'[3]x-Lists'!$AB$2:$AB$7</definedName>
    <definedName name="COLOR_FAMILY" localSheetId="2">'[17]x-Lists'!$AB$2:$AB$18</definedName>
    <definedName name="COLOR_FAMILY">'[3]x-Lists'!$AC$2:$AC$19</definedName>
    <definedName name="colour">[15]Sheet1!$EH$2:$EH$3</definedName>
    <definedName name="COO_Dest" localSheetId="2">[7]COO!$D$1:$D$3:'[7]COO'!$D$2</definedName>
    <definedName name="COO_Dest" localSheetId="3">[8]COO!$D$1:$D$3:'[8]COO'!$D$2</definedName>
    <definedName name="COO_Dest">[9]COO!$D$1:$D$3:'[9]COO'!$D$2</definedName>
    <definedName name="COOCountry_Range" localSheetId="2">[7]Mapping!$R$2:$R$245</definedName>
    <definedName name="COOCountry_Range" localSheetId="3">[8]Mapping!$R$2:$R$245</definedName>
    <definedName name="COOCountry_Range">[9]Mapping!$R$2:$R$245</definedName>
    <definedName name="COODest_Range" localSheetId="2">[7]Mapping!$P$2:$P$3</definedName>
    <definedName name="COODest_Range" localSheetId="3">[8]Mapping!$P$2:$P$3</definedName>
    <definedName name="COODest_Range">[9]Mapping!$P$2:$P$3</definedName>
    <definedName name="countries" localSheetId="2">'[4]other data'!$I$3:$I$249</definedName>
    <definedName name="countries">'[5]other data'!$I$3:$I$249</definedName>
    <definedName name="country">#REF!</definedName>
    <definedName name="crs">'[18]SUBCATS INTERNAL USE'!$A$3:$C$1000</definedName>
    <definedName name="Cycle">[11]Lists!$E$6:$E$30</definedName>
    <definedName name="d" localSheetId="2">[19]Mapping!$AR$2:$AR$84</definedName>
    <definedName name="d">[20]Mapping!$AR$2:$AR$84</definedName>
    <definedName name="_xlnm.Database">'[3]x-Lists'!$A$2:$A$9</definedName>
    <definedName name="datacollection">'[21]Current Season Data'!$C:$AG</definedName>
    <definedName name="dealPricing_Range" localSheetId="2">[7]Mapping!$BD$2:$BD$3</definedName>
    <definedName name="dealPricing_Range" localSheetId="3">[8]Mapping!$AZ$2:$AZ$3</definedName>
    <definedName name="dealPricing_Range">[9]Mapping!$BD$2:$BD$3</definedName>
    <definedName name="Decorative_Accessories">#REF!</definedName>
    <definedName name="Decorative_Pillows_Inserts_Covers">#REF!</definedName>
    <definedName name="del">'[18]SUBCATS INTERNAL USE'!$G$2:$H$512</definedName>
    <definedName name="den">[11]Lists!$L$6:$L$29</definedName>
    <definedName name="Description1_Range" localSheetId="2">[7]Mapping!$AQ$2:$AQ$72</definedName>
    <definedName name="Description1_Range" localSheetId="3">[8]Mapping!$AM$2:$AM$72</definedName>
    <definedName name="Description1_Range">[9]Mapping!$AQ$2:$AQ$72</definedName>
    <definedName name="Description2_Range" localSheetId="2">[7]Mapping!$AR$2:$AR$84</definedName>
    <definedName name="Description2_Range" localSheetId="3">[8]Mapping!$AN$2:$AN$84</definedName>
    <definedName name="Description2_Range">[9]Mapping!$AR$2:$AR$84</definedName>
    <definedName name="DesignStrat">[22]Info!$F$3:$F$5</definedName>
    <definedName name="DESTINATIONPORT">'[3]x-imports'!$B$2:$B$3</definedName>
    <definedName name="DIAMETER">'[3]x-Lists'!$AM$2:$AM$9</definedName>
    <definedName name="diffgrp" localSheetId="2">'[4]diff group head'!$A$2:$A$47</definedName>
    <definedName name="diffgrp">'[5]diff group head'!$A$2:$A$47</definedName>
    <definedName name="DIFFS" localSheetId="2">'[4]other data'!$AF$2:$AF$13</definedName>
    <definedName name="DIFFS">'[5]other data'!$AF$2:$AF$13</definedName>
    <definedName name="division">'[23]X-PORTS'!$K$4:$K$12</definedName>
    <definedName name="Division1">'[10]Hardline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[24]Costs!$J$11</definedName>
    <definedName name="FABRIC_WEIGHT">'[3]x-Lists'!$AI$2:$AI$5</definedName>
    <definedName name="FASHION">[13]LIST!$E$2:$E$7</definedName>
    <definedName name="Feature_Master">#REF!</definedName>
    <definedName name="Feature1_Range" localSheetId="2">[7]Mapping!$AG$2:$AG$20</definedName>
    <definedName name="Feature1_Range" localSheetId="3">[8]Mapping!$AG$2:$AG$25</definedName>
    <definedName name="Feature1_Range">[9]Mapping!$AG$2:$AG$20</definedName>
    <definedName name="Feature10_Range" localSheetId="2">[7]Mapping!$AP$2:$AP$20</definedName>
    <definedName name="Feature10_Range" localSheetId="3">[25]Mapping!$AP$2:$AP$17</definedName>
    <definedName name="Feature10_Range">[9]Mapping!$AP$2:$AP$20</definedName>
    <definedName name="Feature2_Range" localSheetId="2">[7]Mapping!$AH$2:$AH$25</definedName>
    <definedName name="Feature2_Range" localSheetId="3">[8]Mapping!$AH$2:$AH$17</definedName>
    <definedName name="Feature2_Range">[9]Mapping!$AH$2:$AH$25</definedName>
    <definedName name="Feature3_Range" localSheetId="2">[7]Mapping!$AI$2:$AI$7</definedName>
    <definedName name="Feature3_Range" localSheetId="3">[8]Mapping!$AI$2:$AI$21</definedName>
    <definedName name="Feature3_Range">[9]Mapping!$AI$2:$AI$7</definedName>
    <definedName name="Feature4_Range" localSheetId="2">[7]Mapping!$AJ$2:$AJ$6</definedName>
    <definedName name="Feature4_Range" localSheetId="3">[8]Mapping!$AJ$2:$AJ$9</definedName>
    <definedName name="Feature4_Range">[9]Mapping!$AJ$2:$AJ$6</definedName>
    <definedName name="Feature5_Range" localSheetId="2">[7]Mapping!$AK$2:$AK$15</definedName>
    <definedName name="Feature5_Range" localSheetId="3">[8]Mapping!$AK$2:$AK$5</definedName>
    <definedName name="Feature5_Range">[9]Mapping!$AK$2:$AK$15</definedName>
    <definedName name="Feature6_Range" localSheetId="2">[7]Mapping!$AL$2:$AL$17</definedName>
    <definedName name="Feature6_Range" localSheetId="3">[8]Mapping!$AL$2:$AL$20</definedName>
    <definedName name="Feature6_Range">[9]Mapping!$AL$2:$AL$17</definedName>
    <definedName name="Feature7_Range" localSheetId="2">[7]Mapping!$AM$2:$AM$21</definedName>
    <definedName name="Feature7_Range" localSheetId="3">[25]Mapping!$AM$2:$AM$21</definedName>
    <definedName name="Feature7_Range">[9]Mapping!$AM$2:$AM$21</definedName>
    <definedName name="Feature8_Range" localSheetId="2">[7]Mapping!$AN$2:$AN$9</definedName>
    <definedName name="Feature8_Range" localSheetId="3">[25]Mapping!$AN$2:$AN$9</definedName>
    <definedName name="Feature8_Range">[9]Mapping!$AN$2:$AN$9</definedName>
    <definedName name="Feature9_Range" localSheetId="2">[7]Mapping!$AO$2:$AO$5</definedName>
    <definedName name="Feature9_Range" localSheetId="3">[25]Mapping!$AO$2:$AO$5</definedName>
    <definedName name="Feature9_Range">[9]Mapping!$AO$2:$AO$5</definedName>
    <definedName name="Features">#REF!</definedName>
    <definedName name="FIFRACompliance_Range" localSheetId="2">[7]Mapping!$L$2:$L$10</definedName>
    <definedName name="FIFRACompliance_Range" localSheetId="3">[8]Mapping!$L$2:$L$10</definedName>
    <definedName name="FIFRACompliance_Range">[9]Mapping!$L$2:$L$10</definedName>
    <definedName name="FIFRAExemption_Range" localSheetId="2">[7]Mapping!$N$2:$N$3</definedName>
    <definedName name="FIFRAExemption_Range" localSheetId="3">[8]Mapping!$N$2:$N$3</definedName>
    <definedName name="FIFRAExemption_Range">[9]Mapping!$N$2:$N$3</definedName>
    <definedName name="FILL">'[3]x-Lists'!$AR$2:$AR$7</definedName>
    <definedName name="finalports">'[16]Import Quote Sheet'!$B$90:$B$123</definedName>
    <definedName name="foam">[15]Sheet1!$EC$2:$EC$3</definedName>
    <definedName name="FOBCostPerPiece">#REF!</definedName>
    <definedName name="FOBPORT">'[3]x-imports'!$C$2:$C$40</definedName>
    <definedName name="freight" localSheetId="2">'[4]other data'!$AC$3:$AC$14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 localSheetId="2">[7]Mapping!$Z$2:$Z$11</definedName>
    <definedName name="gen_nontxtl_UOM_Range" localSheetId="3">[8]Mapping!$Z$2:$Z$11</definedName>
    <definedName name="gen_nontxtl_UOM_Range">[9]Mapping!$Z$2:$Z$11</definedName>
    <definedName name="gen_txtl_permlbl_careinstr_Range" localSheetId="2">[7]Mapping!$V$2:$V$9</definedName>
    <definedName name="gen_txtl_permlbl_careinstr_Range" localSheetId="3">[8]Mapping!$V$2:$V$9</definedName>
    <definedName name="gen_txtl_permlbl_careinstr_Range">[9]Mapping!$V$2:$V$9</definedName>
    <definedName name="gen_txtl_permlbl_fabrcont_Range" localSheetId="2">[7]Mapping!$X$2:$X$12</definedName>
    <definedName name="gen_txtl_permlbl_fabrcont_Range" localSheetId="3">[8]Mapping!$X$2:$X$12</definedName>
    <definedName name="gen_txtl_permlbl_fabrcont_Range">[9]Mapping!$X$2:$X$12</definedName>
    <definedName name="gen_txtl_permlbl_vendinfo_Range" localSheetId="2">[7]Mapping!$T$2:$T$8</definedName>
    <definedName name="gen_txtl_permlbl_vendinfo_Range" localSheetId="3">[8]Mapping!$T$2:$T$8</definedName>
    <definedName name="gen_txtl_permlbl_vendinfo_Range">[9]Mapping!$T$2:$T$8</definedName>
    <definedName name="GENDER">'[3]x-Lists'!$AD$2:$AD$5</definedName>
    <definedName name="HANGER" localSheetId="2">[4]hangers!$B$3:$B$42</definedName>
    <definedName name="HANGER">[5]hangers!$B$3:$B$42</definedName>
    <definedName name="hanger2" localSheetId="2">[4]hangers!$G$3:$G$42</definedName>
    <definedName name="hanger2">[5]hangers!$G$3:$G$42</definedName>
    <definedName name="HOLIDAY">'[3]x-Lists'!$AP$2:$AP$10</definedName>
    <definedName name="Home_Décor">#REF!</definedName>
    <definedName name="Home_Décor.">#REF!</definedName>
    <definedName name="implmentationWeek">[14]PT!$B$85:$B$113</definedName>
    <definedName name="INITIALBUY">[13]LIST!$G$2:$G$7</definedName>
    <definedName name="KD">[15]Sheet1!$DS$2:$DS$2</definedName>
    <definedName name="Kids_Bath">#REF!</definedName>
    <definedName name="Kids_or_Teen">#REF!</definedName>
    <definedName name="LGT">'[2]Quote Sheet'!#REF!</definedName>
    <definedName name="LicensedProduct_Range" localSheetId="2">[7]Mapping!$AF$2:$AF$3</definedName>
    <definedName name="LicensedProduct_Range" localSheetId="3">[8]Mapping!$AF$2:$AF$3</definedName>
    <definedName name="LicensedProduct_Range">[9]Mapping!$AF$2:$AF$3</definedName>
    <definedName name="LIFESTYLE" localSheetId="2">[13]LIST!$C$2:$C$7</definedName>
    <definedName name="LIFESTYLE">'[3]x-Lists'!$T$2:$T$5</definedName>
    <definedName name="Lighting_or_Candleholders">#REF!</definedName>
    <definedName name="lnk">[26]Sheet1!$A$2</definedName>
    <definedName name="LOCALIZATION__PRICEPOINT" localSheetId="2">'[17]x-Lists'!$Z$2:$Z$4</definedName>
    <definedName name="LOCALIZATION__PRICEPOINT">'[3]x-Lists'!$Z$2:$Z$5</definedName>
    <definedName name="loctype" localSheetId="2">'[4]other data'!$BN$2:$BN$6</definedName>
    <definedName name="loctype">'[5]other data'!$BN$2:$BN$6</definedName>
    <definedName name="M">[15]Sheet1!$EA$2:$EA$3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'[10]Hardline Drop down'!$C$5:$C$21</definedName>
    <definedName name="ORDERTYPE" localSheetId="2">'[4]other data'!$AN$2:$AN$6</definedName>
    <definedName name="ORDERTYPE">'[5]other data'!$AN$2:$AN$6</definedName>
    <definedName name="OTB" localSheetId="2">'[4]other data'!$R$2:$R$14</definedName>
    <definedName name="OTB">'[5]other data'!$R$2:$R$14</definedName>
    <definedName name="Outdoor">#REF!</definedName>
    <definedName name="PACK">[15]Sheet1!$EE$2:$EE$3</definedName>
    <definedName name="PACK_SET">'[3]x-Lists'!$AO$2:$AO$34</definedName>
    <definedName name="PackageType" localSheetId="2">'[12]customer quote sheet'!$L$102:$L$131</definedName>
    <definedName name="PackageType">'[6]1-Import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 localSheetId="2">'[12]customer quote sheet'!$AR$1:$AR$24</definedName>
    <definedName name="PDQList">'[6]1-Import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[22]Info!$E$2:$E$49</definedName>
    <definedName name="PO_BUY_TYPE">'[3]x-Lists'!$W$2:$W$5</definedName>
    <definedName name="po_type" localSheetId="2">'[4]other data'!$AU$2:$AU$11</definedName>
    <definedName name="po_type">'[5]other data'!$AU$2:$AU$11</definedName>
    <definedName name="PORT_IFF" localSheetId="2">[27]a!$A$10:$B$35</definedName>
    <definedName name="PORT_IFF" localSheetId="3">[28]a!$A$10:$B$35</definedName>
    <definedName name="PORT_IFF">[29]a!$A$10:$B$35</definedName>
    <definedName name="ports">'[23]X-PORTS'!$D$4:$D$33</definedName>
    <definedName name="PortSeq" localSheetId="2">'[12]customer quote sheet'!$U$2</definedName>
    <definedName name="PortSeq">'[6]1-Import Product Data Sheet'!$U$2</definedName>
    <definedName name="PortSeqLCL">#REF!</definedName>
    <definedName name="POtype">#REF!</definedName>
    <definedName name="Preticketed_Range" localSheetId="2">[7]Mapping!$H$2:$H$3</definedName>
    <definedName name="Preticketed_Range" localSheetId="3">[8]Mapping!$H$2:$H$3</definedName>
    <definedName name="Preticketed_Range">[9]Mapping!$H$2:$H$3</definedName>
    <definedName name="PrevBuy" localSheetId="2">'[12]customer quote sheet'!$AR$26:$AR$27</definedName>
    <definedName name="PrevBuy">'[6]1-Import Product Data Sheet'!$AR$26:$AR$27</definedName>
    <definedName name="PRICE">[13]LIST!$B$2:$B$6</definedName>
    <definedName name="Prints">#REF!</definedName>
    <definedName name="QSFOB" localSheetId="2">[30]Q1!$C$38</definedName>
    <definedName name="QSFOB" localSheetId="3">[31]Q1!$C$38</definedName>
    <definedName name="QSFOB">[32]Q1!$C$38</definedName>
    <definedName name="QUEUING">'[3]x-Lists'!$P$2</definedName>
    <definedName name="QUEUING_ITEMS">'[3]x-Lists'!$Y$2:$Y$50</definedName>
    <definedName name="Quilts">#REF!</definedName>
    <definedName name="RateSeq" localSheetId="2">'[12]customer quote sheet'!$X$2</definedName>
    <definedName name="RateSeq">'[6]1-Import Product Data Sheet'!$X$2</definedName>
    <definedName name="retailAK_O_YN_Range" localSheetId="2">[7]Mapping!$AV$2:$AV$3</definedName>
    <definedName name="retailAK_O_YN_Range" localSheetId="3">[8]Mapping!$AR$2:$AR$3</definedName>
    <definedName name="retailAK_O_YN_Range">[9]Mapping!$AV$2:$AV$3</definedName>
    <definedName name="retailCA_O_YN_Range" localSheetId="2">[7]Mapping!$AZ$2:$AZ$3</definedName>
    <definedName name="retailCA_O_YN_Range" localSheetId="3">[8]Mapping!$AV$2:$AV$3</definedName>
    <definedName name="retailCA_O_YN_Range">[9]Mapping!$AZ$2:$AZ$3</definedName>
    <definedName name="retailHA_O_YN_Range" localSheetId="2">[7]Mapping!$BB$2:$BB$3</definedName>
    <definedName name="retailHA_O_YN_Range" localSheetId="3">[8]Mapping!$AX$2:$AX$3</definedName>
    <definedName name="retailHA_O_YN_Range">[9]Mapping!$BB$2:$BB$3</definedName>
    <definedName name="retailPR_O_YN_Range" localSheetId="2">[7]Mapping!$AX$2:$AX$3</definedName>
    <definedName name="retailPR_O_YN_Range" localSheetId="3">[8]Mapping!$AT$2:$AT$3</definedName>
    <definedName name="retailPR_O_YN_Range">[9]Mapping!$AX$2:$AX$3</definedName>
    <definedName name="retailUS_O_YN_Range" localSheetId="2">[7]Mapping!$AT$2:$AT$3</definedName>
    <definedName name="retailUS_O_YN_Range" localSheetId="3">[8]Mapping!$AP$2:$AP$3</definedName>
    <definedName name="retailUS_O_YN_Range">[9]Mapping!$AT$2:$AT$3</definedName>
    <definedName name="RoutingDesc">'[18]DOMESTIC Worksheet'!$AG$3:$AG$12</definedName>
    <definedName name="runnum" localSheetId="2">'[4]other data'!$BI$2:$BI$18</definedName>
    <definedName name="runnum">'[5]other data'!$BI$2:$BI$18</definedName>
    <definedName name="saetwe">[33]Mapping!$D$2:$D$53</definedName>
    <definedName name="scalenum" localSheetId="2">'[4]other data'!$BG$2:$BG$18</definedName>
    <definedName name="scalenum">'[5]other data'!$BG$2:$BG$18</definedName>
    <definedName name="SCORECARD">'[3]x-Lists'!$E$2:$E$5</definedName>
    <definedName name="Season" localSheetId="2">'[10]Hardline Drop down'!$D$5:$D$15</definedName>
    <definedName name="SEASON">'[3]x-Lists'!$L$2:$L$6</definedName>
    <definedName name="Seasonal">#REF!</definedName>
    <definedName name="SellUnits_Range" localSheetId="2">[7]Mapping!$D$2:$D$53</definedName>
    <definedName name="SellUnits_Range" localSheetId="3">[8]Mapping!$D$2:$D$53</definedName>
    <definedName name="SellUnits_Range">[9]Mapping!$D$2:$D$53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 localSheetId="2">[4]comments!$B$3:$B$54</definedName>
    <definedName name="SPECIAL">[5]comments!$B$3:$B$54</definedName>
    <definedName name="SPECIAL_PROCESSING">'[3]x-Lists'!$R$2:$R$15</definedName>
    <definedName name="ssn_code" localSheetId="2">'[4]other data'!$AQ$2:$AQ$110</definedName>
    <definedName name="ssn_code">'[5]other data'!$AQ$2:$AQ$110</definedName>
    <definedName name="ssn_phase" localSheetId="2">'[4]other data'!$AS$2:$AS$83</definedName>
    <definedName name="ssn_phase">'[5]other data'!$AS$2:$AS$83</definedName>
    <definedName name="suggestedMessage_Range" localSheetId="2">[7]Mapping!$BF$2:$BF$3</definedName>
    <definedName name="suggestedMessage_Range" localSheetId="3">[8]Mapping!$BB$2:$BB$3</definedName>
    <definedName name="suggestedMessage_Range">[9]Mapping!$BF$2:$BF$3</definedName>
    <definedName name="SUPPLIER" localSheetId="2">'[4]vendor info'!$A$4:$A$400</definedName>
    <definedName name="SUPPLIER">'[5]vendor info'!$A$4:$A$400</definedName>
    <definedName name="TBJ" localSheetId="2">'[4]other data'!$AK$2:$AK$10</definedName>
    <definedName name="TBJ">'[5]other data'!$AK$2:$AK$10</definedName>
    <definedName name="TERMS" localSheetId="2">'[4]other data'!$P$2:$P$7</definedName>
    <definedName name="TERMS">'[5]other data'!$P$2:$P$7</definedName>
    <definedName name="TESTING">'[3]x-Lists'!$AV$2:$AV$3</definedName>
    <definedName name="TEXTILE_ITEM">'[3]x-Lists'!$AG$2:$AG$62</definedName>
    <definedName name="THEME" localSheetId="2">'[17]x-Lists'!$AQ$2:$AQ$12</definedName>
    <definedName name="THEME">'[3]x-Lists'!$AS$2:$AS$14</definedName>
    <definedName name="THREAD_COUNT">'[3]x-Lists'!$AN$2:$AN$27</definedName>
    <definedName name="TICKET" localSheetId="2">[4]tickets!$B$3:$B$27</definedName>
    <definedName name="TICKET">[5]tickets!$B$3:$B$27</definedName>
    <definedName name="ticket2" localSheetId="2">[4]tickets!$G$3:$G$27</definedName>
    <definedName name="ticket2">[5]tickets!$G$3:$G$27</definedName>
    <definedName name="TICKETTYPE">'[3]x-Lists'!$N$2:$N$8</definedName>
    <definedName name="TIX">#REF!</definedName>
    <definedName name="Towels_Bath_Sheets">#REF!</definedName>
    <definedName name="TREATMENT" localSheetId="2">'[17]x-Lists'!$AR$2:$AR$23</definedName>
    <definedName name="TREATMENT">'[3]x-Lists'!$AT$2:$AT$28</definedName>
    <definedName name="UDA3A" localSheetId="2">'[4]other data'!$AY$2:$AY$4</definedName>
    <definedName name="UDA3A">'[5]other data'!$AY$2:$AY$4</definedName>
    <definedName name="UDA3B" localSheetId="2">'[4]other data'!$AZ$2:$AZ$6</definedName>
    <definedName name="UDA3B">'[5]other data'!$AZ$2:$AZ$6</definedName>
    <definedName name="UNIT">[15]Sheet1!$EF$2:$EF$3</definedName>
    <definedName name="upc" localSheetId="2">'[4]other data'!$AH$2:$AH$10</definedName>
    <definedName name="upc">'[5]other data'!$AH$2:$AH$10</definedName>
    <definedName name="UPC1A" localSheetId="2">'[4]other data'!$BD$2:$BD$5</definedName>
    <definedName name="UPC1A">'[5]other data'!$BD$2:$BD$5</definedName>
    <definedName name="UPC2A" localSheetId="2">'[4]other data'!$BF$2:$BF$5</definedName>
    <definedName name="UPC2A">'[5]other data'!$BF$2:$BF$5</definedName>
    <definedName name="Upload">'[10]Hardline Drop down'!$E$5</definedName>
    <definedName name="USPORTS">'[23]X-PORTS'!$I$5:$I$7</definedName>
    <definedName name="VENDOR_INFO">#REF!</definedName>
    <definedName name="VendorType">'[10]Hardline Drop down'!$F$5:$F$8</definedName>
    <definedName name="WAREHOUSE" localSheetId="2">'[4]other data'!$BL$2:$BL$24</definedName>
    <definedName name="WAREHOUSE">'[5]other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[15]Sheet1!$EG$2:$EG$3</definedName>
    <definedName name="World1">[11]Lists!$H$6:$H$29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 localSheetId="2">'[4]other data'!$BB$2:$BB$5</definedName>
    <definedName name="YNE">'[5]other data'!$BB$2:$BB$5</definedName>
    <definedName name="YNES" localSheetId="2">'[4]other data'!$BR$2:$BR$6</definedName>
    <definedName name="YNES">'[5]other data'!$BR$2:$BR$6</definedName>
    <definedName name="YOUT">'[2]Quote Sheet'!#REF!</definedName>
    <definedName name="阿萨德股份">[33]Mapping!$AN$2:$AN$9</definedName>
    <definedName name="先说说">[34]Mapping!$D$2:$D$53</definedName>
    <definedName name="正确">[15]Sheet1!$EA$2:$EA$3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8" l="1"/>
  <c r="BI9" i="8"/>
  <c r="BC9" i="8"/>
  <c r="AZ9" i="8"/>
  <c r="AT9" i="8"/>
  <c r="AR9" i="8"/>
  <c r="AP9" i="8"/>
  <c r="AN9" i="8"/>
  <c r="AE9" i="8"/>
  <c r="AF9" i="8" s="1"/>
  <c r="BM8" i="8"/>
  <c r="BI8" i="8"/>
  <c r="BC8" i="8"/>
  <c r="AZ8" i="8"/>
  <c r="AT8" i="8"/>
  <c r="AR8" i="8"/>
  <c r="AP8" i="8"/>
  <c r="AN8" i="8"/>
  <c r="AE8" i="8"/>
  <c r="AF8" i="8" s="1"/>
  <c r="BM7" i="8"/>
  <c r="BI7" i="8"/>
  <c r="BC7" i="8"/>
  <c r="AZ7" i="8"/>
  <c r="AT7" i="8"/>
  <c r="AR7" i="8"/>
  <c r="AP7" i="8"/>
  <c r="AN7" i="8"/>
  <c r="AE7" i="8"/>
  <c r="AF7" i="8" s="1"/>
  <c r="BM6" i="8"/>
  <c r="BI6" i="8"/>
  <c r="BC6" i="8"/>
  <c r="AZ6" i="8"/>
  <c r="AT6" i="8"/>
  <c r="AR6" i="8"/>
  <c r="AP6" i="8"/>
  <c r="AN6" i="8"/>
  <c r="AE6" i="8"/>
  <c r="AF6" i="8" s="1"/>
  <c r="BM5" i="8"/>
  <c r="BI5" i="8"/>
  <c r="BC5" i="8"/>
  <c r="AZ5" i="8"/>
  <c r="AT5" i="8"/>
  <c r="AR5" i="8"/>
  <c r="AP5" i="8"/>
  <c r="AN5" i="8"/>
  <c r="AE5" i="8"/>
  <c r="AF5" i="8" s="1"/>
  <c r="AV5" i="8" s="1"/>
  <c r="AW5" i="8" s="1"/>
  <c r="BM4" i="8"/>
  <c r="BI4" i="8"/>
  <c r="BC4" i="8"/>
  <c r="AZ4" i="8"/>
  <c r="AT4" i="8"/>
  <c r="AR4" i="8"/>
  <c r="AP4" i="8"/>
  <c r="AN4" i="8"/>
  <c r="AE4" i="8"/>
  <c r="AF4" i="8" s="1"/>
  <c r="AK4" i="8"/>
  <c r="BM3" i="8"/>
  <c r="BI3" i="8"/>
  <c r="BC3" i="8"/>
  <c r="AZ3" i="8"/>
  <c r="AT3" i="8"/>
  <c r="AR3" i="8"/>
  <c r="AP3" i="8"/>
  <c r="AN3" i="8"/>
  <c r="AE3" i="8"/>
  <c r="AF3" i="8" s="1"/>
  <c r="E15" i="11"/>
  <c r="E14" i="11"/>
  <c r="E12" i="11"/>
  <c r="E13" i="11" s="1"/>
  <c r="T8" i="11"/>
  <c r="P8" i="11"/>
  <c r="F15" i="11" s="1"/>
  <c r="H8" i="11"/>
  <c r="F8" i="11"/>
  <c r="T7" i="11"/>
  <c r="P7" i="11"/>
  <c r="F14" i="11" s="1"/>
  <c r="H7" i="11"/>
  <c r="S7" i="11" s="1"/>
  <c r="F7" i="11"/>
  <c r="E7" i="11"/>
  <c r="E8" i="11" s="1"/>
  <c r="T6" i="11"/>
  <c r="P6" i="11"/>
  <c r="H6" i="11"/>
  <c r="S6" i="11" s="1"/>
  <c r="T5" i="11"/>
  <c r="P5" i="11"/>
  <c r="H5" i="11"/>
  <c r="I5" i="11" s="1"/>
  <c r="F5" i="11"/>
  <c r="F6" i="11" s="1"/>
  <c r="E5" i="11"/>
  <c r="E6" i="11" s="1"/>
  <c r="BD5" i="8" l="1"/>
  <c r="F13" i="11"/>
  <c r="R5" i="11"/>
  <c r="R7" i="11"/>
  <c r="S5" i="11"/>
  <c r="F12" i="11"/>
  <c r="G12" i="11" s="1"/>
  <c r="AH9" i="8"/>
  <c r="AV9" i="8"/>
  <c r="AW9" i="8" s="1"/>
  <c r="BD9" i="8" s="1"/>
  <c r="AK9" i="8"/>
  <c r="AH8" i="8"/>
  <c r="AV8" i="8"/>
  <c r="AW8" i="8" s="1"/>
  <c r="BD8" i="8" s="1"/>
  <c r="AK8" i="8"/>
  <c r="AL8" i="8" s="1"/>
  <c r="AK7" i="8"/>
  <c r="AH7" i="8"/>
  <c r="AV7" i="8"/>
  <c r="AW7" i="8" s="1"/>
  <c r="BD7" i="8" s="1"/>
  <c r="AK5" i="8"/>
  <c r="AK6" i="8"/>
  <c r="AH6" i="8"/>
  <c r="AV6" i="8"/>
  <c r="AW6" i="8" s="1"/>
  <c r="BD6" i="8" s="1"/>
  <c r="AK3" i="8"/>
  <c r="AV3" i="8"/>
  <c r="AW3" i="8" s="1"/>
  <c r="AH3" i="8"/>
  <c r="AV4" i="8"/>
  <c r="AW4" i="8" s="1"/>
  <c r="BD4" i="8" s="1"/>
  <c r="AH4" i="8"/>
  <c r="AL4" i="8" s="1"/>
  <c r="BE4" i="8" s="1"/>
  <c r="BD3" i="8"/>
  <c r="AH5" i="8"/>
  <c r="G13" i="11"/>
  <c r="G14" i="11" s="1"/>
  <c r="Q6" i="11"/>
  <c r="O6" i="11"/>
  <c r="M6" i="11"/>
  <c r="K6" i="11"/>
  <c r="G6" i="11"/>
  <c r="R6" i="11"/>
  <c r="I6" i="11"/>
  <c r="M5" i="11"/>
  <c r="M7" i="11" s="1"/>
  <c r="O5" i="11"/>
  <c r="O7" i="11" s="1"/>
  <c r="Q5" i="11"/>
  <c r="K5" i="11"/>
  <c r="R8" i="11"/>
  <c r="G5" i="11"/>
  <c r="S8" i="11"/>
  <c r="AL6" i="8" l="1"/>
  <c r="AL7" i="8"/>
  <c r="AL5" i="8"/>
  <c r="BE5" i="8" s="1"/>
  <c r="BL5" i="8" s="1"/>
  <c r="AL9" i="8"/>
  <c r="BE9" i="8" s="1"/>
  <c r="BF9" i="8" s="1"/>
  <c r="AL3" i="8"/>
  <c r="BE3" i="8" s="1"/>
  <c r="BF3" i="8" s="1"/>
  <c r="BL4" i="8"/>
  <c r="BF4" i="8"/>
  <c r="BE7" i="8"/>
  <c r="BE8" i="8"/>
  <c r="BE6" i="8"/>
  <c r="M8" i="11"/>
  <c r="G7" i="11"/>
  <c r="G8" i="11" s="1"/>
  <c r="G15" i="11"/>
  <c r="K7" i="11"/>
  <c r="K8" i="11" s="1"/>
  <c r="O8" i="11"/>
  <c r="Q7" i="11"/>
  <c r="Q8" i="11" s="1"/>
  <c r="I7" i="11"/>
  <c r="I8" i="11" s="1"/>
  <c r="BF5" i="8" l="1"/>
  <c r="BL9" i="8"/>
  <c r="BL3" i="8"/>
  <c r="BF6" i="8"/>
  <c r="BL6" i="8"/>
  <c r="BL8" i="8"/>
  <c r="BF8" i="8"/>
  <c r="BF7" i="8"/>
  <c r="BL7" i="8"/>
  <c r="AE2" i="8"/>
  <c r="BM2" i="8" l="1"/>
  <c r="D8" i="7" s="1"/>
  <c r="BI2" i="8"/>
  <c r="BC2" i="8"/>
  <c r="AZ2" i="8"/>
  <c r="AT2" i="8"/>
  <c r="AR2" i="8"/>
  <c r="AP2" i="8"/>
  <c r="AN2" i="8"/>
  <c r="AF2" i="8"/>
  <c r="AK2" i="8" l="1"/>
  <c r="AH2" i="8"/>
  <c r="AV2" i="8"/>
  <c r="AW2" i="8" s="1"/>
  <c r="BD2" i="8" s="1"/>
  <c r="AL2" i="8" l="1"/>
  <c r="BE2" i="8"/>
  <c r="BL2" i="8" s="1"/>
  <c r="BF2" i="8" l="1"/>
  <c r="D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8F2E1E73-F12B-48E1-A7CF-BE9CB8F910B6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807A0E8A-12F2-4BFC-BD49-97DAA905663D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B8B6301C-B53E-4A34-9F48-DD8CCFEB7482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 xr:uid="{B3A8DE16-A78C-4FFD-AE79-7ACBAB08DA57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<sst xmlns="http://schemas.openxmlformats.org/spreadsheetml/2006/main" count="1166" uniqueCount="919">
  <si>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</si>
  <si>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</si>
  <si>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</si>
  <si>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</si>
  <si>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</si>
  <si>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</si>
  <si>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</si>
  <si>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</si>
  <si>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</si>
  <si>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</si>
  <si>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</si>
  <si>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</si>
  <si>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</si>
  <si>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</si>
  <si>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</si>
  <si>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</si>
  <si>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</si>
  <si>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</si>
  <si>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</si>
  <si>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</si>
  <si>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</si>
  <si>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</si>
  <si>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</si>
  <si>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</si>
  <si>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</si>
  <si>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</si>
  <si>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</si>
  <si>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</si>
  <si>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</si>
  <si>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</si>
  <si>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</si>
  <si>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</si>
  <si>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</si>
  <si>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</si>
  <si>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</si>
  <si>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</si>
  <si>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</si>
  <si>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</si>
  <si>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</si>
  <si>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</si>
  <si>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</si>
  <si>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</si>
  <si>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</si>
  <si>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</si>
  <si>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</si>
  <si>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</si>
  <si>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</si>
  <si>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</si>
  <si>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</si>
  <si>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</si>
  <si>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</si>
  <si>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</si>
  <si>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</si>
  <si>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</si>
  <si>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</si>
  <si>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</si>
  <si>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</si>
  <si>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</si>
  <si>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</si>
  <si>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</si>
  <si>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</si>
  <si>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</si>
  <si>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</si>
  <si>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</si>
  <si>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</si>
  <si>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</si>
  <si>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</si>
  <si>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</si>
  <si>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</si>
  <si>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</si>
  <si>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</si>
  <si>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</si>
  <si>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</si>
  <si>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</si>
  <si>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</si>
  <si>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</si>
  <si>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</si>
  <si>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</si>
  <si>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</si>
  <si>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</si>
  <si>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</si>
  <si>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</si>
  <si>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</si>
  <si>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</si>
  <si>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</si>
  <si>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</si>
  <si>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</si>
  <si>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</si>
  <si>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</si>
  <si>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</si>
  <si>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</si>
  <si>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</si>
  <si>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</si>
  <si>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</si>
  <si>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</si>
  <si>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</si>
  <si>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</si>
  <si>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</si>
  <si>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</si>
  <si>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</si>
  <si>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</si>
  <si>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</si>
  <si>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</si>
  <si>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</si>
  <si>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</si>
  <si>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</si>
  <si>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</si>
  <si>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</si>
  <si>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</si>
  <si>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</si>
  <si>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</si>
  <si>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</si>
  <si>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</si>
  <si>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</si>
  <si>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</si>
  <si>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</si>
  <si>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</si>
  <si>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</si>
  <si>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</si>
  <si>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</si>
  <si>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</si>
  <si>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</si>
  <si>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</si>
  <si>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</si>
  <si>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</si>
  <si>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</si>
  <si>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</si>
  <si>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</si>
  <si>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</si>
  <si>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</si>
  <si>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</si>
  <si>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</si>
  <si>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</si>
  <si>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</si>
  <si>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</si>
  <si>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</si>
  <si>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</si>
  <si>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</si>
  <si>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</si>
  <si>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</si>
  <si>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</si>
  <si>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</si>
  <si>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</si>
  <si>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</si>
  <si>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</si>
  <si>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</si>
  <si>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</si>
  <si>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</si>
  <si>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</si>
  <si>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</si>
  <si>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</si>
  <si>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</si>
  <si>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</si>
  <si>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</si>
  <si>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</si>
  <si>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</si>
  <si>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</si>
  <si>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</si>
  <si>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</si>
  <si>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</si>
  <si>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</si>
  <si>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</si>
  <si>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</si>
  <si>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</si>
  <si>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</si>
  <si>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</si>
  <si>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</si>
  <si>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</si>
  <si>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</si>
  <si>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</si>
  <si>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</si>
  <si>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</si>
  <si>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</si>
  <si>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</si>
  <si>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</si>
  <si>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</si>
  <si>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</si>
  <si>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</si>
  <si>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</si>
  <si>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</si>
  <si>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</si>
  <si>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</si>
  <si>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</si>
  <si>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</si>
  <si>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</si>
  <si>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</si>
  <si>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</si>
  <si>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</si>
  <si>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</si>
  <si>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</si>
  <si>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</si>
  <si>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</si>
  <si>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</si>
  <si>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</si>
  <si>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</si>
  <si>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</si>
  <si>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</si>
  <si>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</si>
  <si>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</si>
  <si>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</si>
  <si>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</si>
  <si>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</si>
  <si>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</si>
  <si>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</si>
  <si>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</si>
  <si>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</si>
  <si>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</si>
  <si>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</si>
  <si>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</si>
  <si>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</si>
  <si>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</si>
  <si>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</si>
  <si>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</si>
  <si>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</si>
  <si>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</si>
  <si>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</si>
  <si>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</si>
  <si>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</si>
  <si>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</si>
  <si>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</si>
  <si>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</si>
  <si>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</si>
  <si>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</si>
  <si>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</si>
  <si>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</si>
  <si>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</si>
  <si>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</si>
  <si>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</si>
  <si>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</si>
  <si>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</si>
  <si>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</si>
  <si>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</si>
  <si>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</si>
  <si>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</si>
  <si>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</si>
  <si>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</si>
  <si>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</si>
  <si>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</si>
  <si>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</si>
  <si>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</si>
  <si>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</si>
  <si>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</si>
  <si>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</si>
  <si>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</si>
  <si>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</si>
  <si>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</si>
  <si>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</si>
  <si>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</si>
  <si>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</si>
  <si>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</si>
  <si>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</si>
  <si>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</si>
  <si>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</si>
  <si>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</si>
  <si>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</si>
  <si>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</si>
  <si>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</si>
  <si>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</si>
  <si>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</si>
  <si>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</si>
  <si>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</si>
  <si>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</si>
  <si>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</si>
  <si>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</si>
  <si>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</si>
  <si>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</si>
  <si>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</si>
  <si>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</si>
  <si>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</si>
  <si>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</si>
  <si>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</si>
  <si>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</si>
  <si>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</si>
  <si>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</si>
  <si>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</si>
  <si>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</si>
  <si>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</si>
  <si>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</si>
  <si>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</si>
  <si>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</si>
  <si>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</si>
  <si>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</si>
  <si>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</si>
  <si>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</si>
  <si>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</si>
  <si>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</si>
  <si>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</si>
  <si>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</si>
  <si>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</si>
  <si>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</si>
  <si>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</si>
  <si>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</si>
  <si>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</si>
  <si>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</si>
  <si>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</si>
  <si>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</si>
  <si>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</si>
  <si>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</si>
  <si>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</si>
  <si>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</si>
  <si>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</si>
  <si>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</si>
  <si>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</si>
  <si>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</si>
  <si>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</si>
  <si>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</si>
  <si>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</si>
  <si>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</si>
  <si>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</si>
  <si>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</si>
  <si>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</si>
  <si>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</si>
  <si>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</si>
  <si>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</si>
  <si>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</si>
  <si>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</si>
  <si>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</si>
  <si>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</si>
  <si>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</si>
  <si>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</si>
  <si>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</si>
  <si>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</si>
  <si>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</si>
  <si>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</si>
  <si>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</si>
  <si>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</si>
  <si>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</si>
  <si>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</si>
  <si>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</si>
  <si>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</si>
  <si>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</si>
  <si>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</si>
  <si>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</si>
  <si>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</si>
  <si>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</si>
  <si>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</si>
  <si>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</si>
  <si>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</si>
  <si>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</si>
  <si>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</si>
  <si>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</si>
  <si>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</si>
  <si>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</si>
  <si>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</si>
  <si>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</si>
  <si>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</si>
  <si>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</si>
  <si>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</si>
  <si>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</si>
  <si>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</si>
  <si>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</si>
  <si>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</si>
  <si>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</si>
  <si>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</si>
  <si>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</si>
  <si>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</si>
  <si>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</si>
  <si>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</si>
  <si>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</si>
  <si>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</si>
  <si>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</si>
  <si>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</si>
  <si>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</si>
  <si>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</si>
  <si>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</si>
  <si>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</si>
  <si>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</si>
  <si>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</si>
  <si>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</si>
  <si>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</si>
  <si>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</si>
  <si>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</si>
  <si>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</si>
  <si>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</si>
  <si>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</si>
  <si>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</si>
  <si>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</si>
  <si>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</si>
  <si>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</si>
  <si>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</si>
  <si>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</si>
  <si>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</si>
  <si>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</si>
  <si>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</si>
  <si>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</si>
  <si>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</si>
  <si>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</si>
  <si>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</si>
  <si>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</si>
  <si>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</si>
  <si>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</si>
  <si>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</si>
  <si>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</si>
  <si>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</si>
  <si>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</si>
  <si>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</si>
  <si>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</si>
  <si>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</si>
  <si>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</si>
  <si>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</si>
  <si>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</si>
  <si>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</si>
  <si>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</si>
  <si>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</si>
  <si>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</si>
  <si>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</si>
  <si>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</si>
  <si>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</si>
  <si>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</si>
  <si>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</si>
  <si>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</si>
  <si>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</si>
  <si>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</si>
  <si>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</si>
  <si>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</si>
  <si>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</si>
  <si>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</si>
  <si>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</si>
  <si>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</si>
  <si>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</si>
  <si>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</si>
  <si>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</si>
  <si>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</si>
  <si>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</si>
  <si>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</si>
  <si>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</si>
  <si>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</si>
  <si>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</si>
  <si>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</si>
  <si>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</si>
  <si>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</si>
  <si>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</si>
  <si>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</si>
  <si>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</si>
  <si>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</si>
  <si>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</si>
  <si>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</si>
  <si>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</si>
  <si>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</si>
  <si>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</si>
  <si>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</si>
  <si>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</si>
  <si>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</si>
  <si>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</si>
  <si>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</si>
  <si>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</si>
  <si>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</si>
  <si>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</si>
  <si>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</si>
  <si>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</si>
  <si>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</si>
  <si>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</si>
  <si>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</si>
  <si>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</si>
  <si>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</si>
  <si>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</si>
  <si>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</si>
  <si>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</si>
  <si>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</si>
  <si>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</si>
  <si>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</si>
  <si>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</si>
  <si>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</si>
  <si>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</si>
  <si>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</si>
  <si>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</si>
  <si>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</si>
  <si>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</si>
  <si>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</si>
  <si>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</si>
  <si>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</si>
  <si>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</si>
  <si>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</si>
  <si>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</si>
  <si>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</si>
  <si>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</si>
  <si>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</si>
  <si>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</si>
  <si>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</si>
  <si>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</si>
  <si>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</si>
  <si>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</si>
  <si>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</si>
  <si>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</si>
  <si>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</si>
  <si>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</si>
  <si>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</si>
  <si>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</si>
  <si>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</si>
  <si>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</si>
  <si>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</si>
  <si>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</si>
  <si>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</si>
  <si>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</si>
  <si>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</si>
  <si>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</si>
  <si>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</si>
  <si>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</si>
  <si>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</si>
  <si>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</si>
  <si>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</si>
  <si>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</si>
  <si>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</si>
  <si>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</si>
  <si>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</si>
  <si>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</si>
  <si>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</si>
  <si>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</si>
  <si>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</si>
  <si>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</si>
  <si>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</si>
  <si>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</si>
  <si>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</si>
  <si>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</si>
  <si>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</si>
  <si>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</si>
  <si>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</si>
  <si>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</si>
  <si>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</si>
  <si>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</si>
  <si>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</si>
  <si>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</si>
  <si>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</si>
  <si>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</si>
  <si>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</si>
  <si>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</si>
  <si>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</si>
  <si>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</si>
  <si>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</si>
  <si>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</si>
  <si>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</si>
  <si>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</si>
  <si>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</si>
  <si>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</si>
  <si>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</si>
  <si>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</si>
  <si>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</si>
  <si>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</si>
  <si>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</si>
  <si>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</si>
  <si>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</si>
  <si>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</si>
  <si>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</si>
  <si>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</si>
  <si>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</si>
  <si>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</si>
  <si>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</si>
  <si>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</si>
  <si>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</si>
  <si>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</si>
  <si>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</si>
  <si>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</si>
  <si>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</si>
  <si>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</si>
  <si>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</si>
  <si>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</si>
  <si>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</si>
  <si>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</si>
  <si>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</si>
  <si>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</si>
  <si>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</si>
  <si>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</si>
  <si>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</si>
  <si>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</si>
  <si>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</si>
  <si>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</si>
  <si>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</si>
  <si>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</si>
  <si>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</si>
  <si>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</si>
  <si>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</si>
  <si>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</si>
  <si>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</si>
  <si>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</si>
  <si>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</si>
  <si>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</si>
  <si>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</si>
  <si>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</si>
  <si>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</si>
  <si>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</si>
  <si>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</si>
  <si>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</si>
  <si>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</si>
  <si>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</si>
  <si>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</si>
  <si>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</si>
  <si>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</si>
  <si>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</si>
  <si>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</si>
  <si>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</si>
  <si>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</si>
  <si>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</si>
  <si>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</si>
  <si>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</si>
  <si>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</si>
  <si>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</si>
  <si>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</si>
  <si>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</si>
  <si>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</si>
  <si>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</si>
  <si>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</si>
  <si>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</si>
  <si>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</si>
  <si>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</si>
  <si>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</si>
  <si>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</si>
  <si>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</si>
  <si>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</si>
  <si>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</si>
  <si>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</si>
  <si>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</si>
  <si>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</si>
  <si>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</si>
  <si>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</si>
  <si>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</si>
  <si>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</si>
  <si>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</si>
  <si>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</si>
  <si>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</si>
  <si>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</si>
  <si>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</si>
  <si>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</si>
  <si>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</si>
  <si>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</si>
  <si>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</si>
  <si>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</si>
  <si>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</si>
  <si>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</si>
  <si>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</si>
  <si>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</si>
  <si>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</si>
  <si>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</si>
  <si>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</si>
  <si>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</si>
  <si>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</si>
  <si>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</si>
  <si>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</si>
  <si>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</si>
  <si>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</si>
  <si>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</si>
  <si>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</si>
  <si>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</si>
  <si>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</si>
  <si>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</si>
  <si>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</si>
  <si>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</si>
  <si>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</si>
  <si>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</si>
  <si>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</si>
  <si>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</si>
  <si>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</si>
  <si>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</si>
  <si>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</si>
  <si>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</si>
  <si>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</si>
  <si>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</si>
  <si>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</si>
  <si>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</si>
  <si>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</si>
  <si>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</si>
  <si>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</si>
  <si>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</si>
  <si>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</si>
  <si>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</si>
  <si>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</si>
  <si>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</si>
  <si>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</si>
  <si>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</si>
  <si>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</si>
  <si>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</si>
  <si>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</si>
  <si>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</si>
  <si>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</si>
  <si>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</si>
  <si>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</si>
  <si>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</si>
  <si>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</si>
  <si>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</si>
  <si>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</si>
  <si>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</si>
  <si>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</si>
  <si>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</si>
  <si>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</si>
  <si>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</si>
  <si>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</si>
  <si>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</si>
  <si>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</si>
  <si>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</si>
  <si>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</si>
  <si>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</si>
  <si>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</si>
  <si>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</si>
  <si>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</si>
  <si>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</si>
  <si>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</si>
  <si>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</si>
  <si>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</si>
  <si>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</si>
  <si>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</si>
  <si>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</si>
  <si>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</si>
  <si>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</si>
  <si>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</si>
  <si>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</si>
  <si>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</si>
  <si>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</si>
  <si>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</si>
  <si>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</si>
  <si>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</si>
  <si>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</si>
  <si>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</si>
  <si>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</si>
  <si>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</si>
  <si>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</si>
  <si>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</si>
  <si>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</si>
  <si>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</si>
  <si>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</si>
  <si>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</si>
  <si>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</si>
  <si>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</si>
  <si>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</si>
  <si>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</si>
  <si>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</si>
  <si>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</si>
  <si>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</si>
  <si>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</si>
  <si>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</si>
  <si>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</si>
  <si>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</si>
  <si>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</si>
  <si>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</si>
  <si>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</si>
  <si>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</si>
  <si>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</si>
  <si>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</si>
  <si>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</si>
  <si>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</si>
  <si>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</si>
  <si>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</si>
  <si>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</si>
  <si>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</si>
  <si>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</si>
  <si>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</si>
  <si>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</si>
  <si>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</si>
  <si>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</si>
  <si>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</si>
  <si>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</si>
  <si>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</si>
  <si>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</si>
  <si>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</si>
  <si>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</si>
  <si>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</si>
  <si>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</si>
  <si>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</si>
  <si>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</si>
  <si>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</si>
  <si>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</si>
  <si>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</si>
  <si>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</si>
  <si>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</si>
  <si>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</si>
  <si>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</si>
  <si>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</si>
  <si>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</si>
  <si>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</si>
  <si>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</si>
  <si>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</si>
  <si>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</si>
  <si>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</si>
  <si>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</si>
  <si>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</si>
  <si>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</si>
  <si>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</si>
  <si>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</si>
  <si>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</si>
  <si>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</si>
  <si>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</si>
  <si>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</si>
  <si>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</si>
  <si>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</si>
  <si>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</si>
  <si>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</si>
  <si>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</si>
  <si>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</si>
  <si>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</si>
  <si>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</si>
  <si>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2025 BASI BLK Amazon 1P</t>
  </si>
  <si>
    <t>2025 BASI BLK DI</t>
  </si>
  <si>
    <t>2025 BASI BLK Domestic</t>
  </si>
  <si>
    <t>2025 BASI BLK JLA Ecomm</t>
  </si>
  <si>
    <t>2025 BASI BLK JLA Fixed Markup</t>
  </si>
  <si>
    <t>2025 BASI BLK POE</t>
  </si>
  <si>
    <t>2025 BASI BLK Walmart DI</t>
  </si>
  <si>
    <t xml:space="preserve">                                                                                  2025 BASI BLK POE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</si>
  <si>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</si>
  <si>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</si>
  <si>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</si>
  <si>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</si>
  <si>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</si>
  <si>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</si>
  <si>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</si>
  <si>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</si>
  <si>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</si>
  <si>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</si>
  <si>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</si>
  <si>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</si>
  <si>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</si>
  <si>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</si>
  <si>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</si>
  <si>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</si>
  <si>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</si>
  <si>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</si>
  <si>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</si>
  <si>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</si>
  <si>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</si>
  <si>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</si>
  <si>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</si>
  <si>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ZPP (POE Shipments)</t>
  </si>
  <si>
    <t>Material-Short</t>
  </si>
  <si>
    <t>Compressed/Knocked Down</t>
  </si>
  <si>
    <t>Additional Customer</t>
  </si>
  <si>
    <t>Additional Customer Price</t>
  </si>
  <si>
    <t>Additional Customer Item#</t>
  </si>
  <si>
    <t>Ship To Location 1</t>
  </si>
  <si>
    <t>Ship To Location 2</t>
  </si>
  <si>
    <t>JLA# 款号</t>
  </si>
  <si>
    <t>CSTM# 款号</t>
  </si>
  <si>
    <t>成品规格                                  （specification)</t>
  </si>
  <si>
    <t>核价表编号：</t>
  </si>
  <si>
    <t>系列开发项目名称：</t>
  </si>
  <si>
    <t>总部负责人：</t>
  </si>
  <si>
    <t>上海办报价人：</t>
    <phoneticPr fontId="1" type="noConversion"/>
  </si>
  <si>
    <t>图片</t>
    <phoneticPr fontId="7" type="noConversion"/>
  </si>
  <si>
    <t>Solid Cozy Plush Throw</t>
    <phoneticPr fontId="13" type="noConversion"/>
  </si>
  <si>
    <t>Printed Cozy Plush Throw</t>
    <phoneticPr fontId="13" type="noConversion"/>
  </si>
  <si>
    <t>Printed Cozy Plush Wrap</t>
    <phoneticPr fontId="13" type="noConversion"/>
  </si>
  <si>
    <r>
      <rPr>
        <sz val="10"/>
        <color indexed="18"/>
        <rFont val="宋体"/>
        <family val="3"/>
        <charset val="134"/>
      </rPr>
      <t>尺寸（</t>
    </r>
    <r>
      <rPr>
        <sz val="10"/>
        <color indexed="18"/>
        <rFont val="Verdana"/>
        <family val="2"/>
      </rPr>
      <t>size)</t>
    </r>
  </si>
  <si>
    <t>50x70"</t>
    <phoneticPr fontId="13" type="noConversion"/>
  </si>
  <si>
    <r>
      <t xml:space="preserve">100%polyester, </t>
    </r>
    <r>
      <rPr>
        <sz val="10"/>
        <color rgb="FFFF0000"/>
        <rFont val="Verdana"/>
        <family val="2"/>
      </rPr>
      <t>450</t>
    </r>
    <r>
      <rPr>
        <sz val="10"/>
        <color indexed="8"/>
        <rFont val="Verdana"/>
        <family val="2"/>
      </rPr>
      <t>gsm, solid
self hem</t>
    </r>
  </si>
  <si>
    <r>
      <t xml:space="preserve">100%polyester, </t>
    </r>
    <r>
      <rPr>
        <sz val="10"/>
        <color rgb="FFFF0000"/>
        <rFont val="Verdana"/>
        <family val="2"/>
      </rPr>
      <t>450</t>
    </r>
    <r>
      <rPr>
        <sz val="10"/>
        <color indexed="8"/>
        <rFont val="Verdana"/>
        <family val="2"/>
      </rPr>
      <t>gsm, print
self hem</t>
    </r>
  </si>
  <si>
    <r>
      <t xml:space="preserve">100%polyester, </t>
    </r>
    <r>
      <rPr>
        <sz val="10"/>
        <color rgb="FFFF0000"/>
        <rFont val="Verdana"/>
        <family val="2"/>
      </rPr>
      <t>300</t>
    </r>
    <r>
      <rPr>
        <sz val="10"/>
        <color indexed="8"/>
        <rFont val="Verdana"/>
        <family val="2"/>
      </rPr>
      <t>gsm, print
2 pockets
400gsm serengeti fur trim</t>
    </r>
  </si>
  <si>
    <r>
      <rPr>
        <sz val="10"/>
        <rFont val="宋体"/>
        <family val="3"/>
        <charset val="134"/>
      </rPr>
      <t>包装</t>
    </r>
    <r>
      <rPr>
        <sz val="10"/>
        <rFont val="Verdana"/>
        <family val="2"/>
      </rPr>
      <t xml:space="preserve">                                </t>
    </r>
    <r>
      <rPr>
        <sz val="10"/>
        <rFont val="宋体"/>
        <family val="3"/>
        <charset val="134"/>
      </rPr>
      <t>（</t>
    </r>
    <r>
      <rPr>
        <sz val="10"/>
        <rFont val="Verdana"/>
        <family val="2"/>
      </rPr>
      <t>packaging)</t>
    </r>
  </si>
  <si>
    <t>Folded with ribbon + insert, 4pc/ctn
RFID</t>
    <phoneticPr fontId="13" type="noConversion"/>
  </si>
  <si>
    <t>Print Gift Box, 4pc/ctn
RFID</t>
    <phoneticPr fontId="13" type="noConversion"/>
  </si>
  <si>
    <t>FOB Shanghai</t>
    <phoneticPr fontId="13" type="noConversion"/>
  </si>
  <si>
    <t>Carton Size</t>
    <phoneticPr fontId="13" type="noConversion"/>
  </si>
  <si>
    <t>38x33x38cm/4pcs</t>
    <phoneticPr fontId="13" type="noConversion"/>
  </si>
  <si>
    <t>38x33x40cm/4pcs</t>
    <phoneticPr fontId="13" type="noConversion"/>
  </si>
  <si>
    <t>38x33x36cm/4pcs</t>
    <phoneticPr fontId="13" type="noConversion"/>
  </si>
  <si>
    <t>Factory</t>
    <phoneticPr fontId="13" type="noConversion"/>
  </si>
  <si>
    <t>Creation</t>
    <phoneticPr fontId="13" type="noConversion"/>
  </si>
  <si>
    <t>MOQ</t>
    <phoneticPr fontId="11" type="noConversion"/>
  </si>
  <si>
    <t>Price based on total 200,000 units</t>
    <phoneticPr fontId="13" type="noConversion"/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</si>
  <si>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</si>
  <si>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</si>
  <si>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</si>
  <si>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</si>
  <si>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</si>
  <si>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</si>
  <si>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</si>
  <si>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Macy's cozy plush throw 2026 bid Summery- March 2026</t>
  </si>
  <si>
    <t>开发价格</t>
  </si>
  <si>
    <t>生控部价格</t>
  </si>
  <si>
    <t>工厂-英诺威</t>
  </si>
  <si>
    <t xml:space="preserve">工厂-夏弘 </t>
  </si>
  <si>
    <t>工厂-金郁来</t>
  </si>
  <si>
    <t>工厂-creation</t>
  </si>
  <si>
    <t xml:space="preserve">comparison </t>
  </si>
  <si>
    <t xml:space="preserve">
MARGIN </t>
  </si>
  <si>
    <t xml:space="preserve">bid result </t>
  </si>
  <si>
    <t>产品名称：</t>
    <phoneticPr fontId="1" type="noConversion"/>
  </si>
  <si>
    <t>面料规格</t>
    <phoneticPr fontId="1" type="noConversion"/>
  </si>
  <si>
    <t>成箱方式</t>
    <phoneticPr fontId="1" type="noConversion"/>
  </si>
  <si>
    <t>尺寸规格</t>
    <phoneticPr fontId="1" type="noConversion"/>
  </si>
  <si>
    <t>Estimated qty</t>
  </si>
  <si>
    <t>RMB</t>
    <phoneticPr fontId="15" type="noConversion"/>
  </si>
  <si>
    <t>RMB total</t>
  </si>
  <si>
    <t>RMB</t>
  </si>
  <si>
    <t>价格差距%</t>
  </si>
  <si>
    <t>USD</t>
  </si>
  <si>
    <t>中标和开发</t>
  </si>
  <si>
    <t>生控部VS中标</t>
  </si>
  <si>
    <t>Wrap</t>
    <phoneticPr fontId="23" type="noConversion"/>
  </si>
  <si>
    <r>
      <t>300gsm</t>
    </r>
    <r>
      <rPr>
        <sz val="10"/>
        <color rgb="FFFF0000"/>
        <rFont val="微软雅黑"/>
        <family val="2"/>
        <charset val="134"/>
      </rPr>
      <t>印花</t>
    </r>
    <r>
      <rPr>
        <sz val="10"/>
        <rFont val="微软雅黑"/>
        <family val="2"/>
        <charset val="134"/>
      </rPr>
      <t>法兰绒+400gsm小兔毛</t>
    </r>
  </si>
  <si>
    <t>4psc/箱</t>
    <phoneticPr fontId="23" type="noConversion"/>
  </si>
  <si>
    <t>50*70“</t>
    <phoneticPr fontId="23" type="noConversion"/>
  </si>
  <si>
    <t>creation 价格最低，开发配合好，最后中标</t>
  </si>
  <si>
    <r>
      <t>300gsm</t>
    </r>
    <r>
      <rPr>
        <sz val="10"/>
        <color rgb="FFFF0000"/>
        <rFont val="微软雅黑"/>
        <family val="2"/>
        <charset val="134"/>
      </rPr>
      <t>素色</t>
    </r>
    <r>
      <rPr>
        <sz val="10"/>
        <rFont val="微软雅黑"/>
        <family val="2"/>
        <charset val="134"/>
      </rPr>
      <t>法兰绒+400gsm小兔毛</t>
    </r>
  </si>
  <si>
    <t>Throw</t>
    <phoneticPr fontId="23" type="noConversion"/>
  </si>
  <si>
    <r>
      <t>450gsm</t>
    </r>
    <r>
      <rPr>
        <sz val="10"/>
        <color rgb="FFFF0000"/>
        <rFont val="微软雅黑"/>
        <family val="2"/>
        <charset val="134"/>
      </rPr>
      <t>印花</t>
    </r>
    <r>
      <rPr>
        <sz val="10"/>
        <rFont val="微软雅黑"/>
        <family val="2"/>
        <charset val="134"/>
      </rPr>
      <t>法兰绒</t>
    </r>
  </si>
  <si>
    <r>
      <t>450gsm</t>
    </r>
    <r>
      <rPr>
        <sz val="10"/>
        <color rgb="FFFF0000"/>
        <rFont val="微软雅黑"/>
        <family val="2"/>
        <charset val="134"/>
      </rPr>
      <t>素色</t>
    </r>
    <r>
      <rPr>
        <sz val="10"/>
        <rFont val="微软雅黑"/>
        <family val="2"/>
        <charset val="134"/>
      </rPr>
      <t>法兰绒</t>
    </r>
  </si>
  <si>
    <t>中标价格</t>
  </si>
  <si>
    <t>FOB(Shanghai)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</si>
  <si>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</si>
  <si>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</si>
  <si>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</si>
  <si>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</si>
  <si>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</si>
  <si>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</si>
  <si>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</si>
  <si>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</si>
  <si>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</si>
  <si>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</si>
  <si>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</si>
  <si>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</si>
  <si>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</si>
  <si>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</si>
  <si>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</si>
  <si>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</si>
  <si>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28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</si>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</sst>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¥&quot;#,##0.00;&quot;¥&quot;\-#,##0.00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  <numFmt numFmtId="183" formatCode="_ [$¥-804]* #,##0.00_ ;_ [$¥-804]* \-#,##0.00_ ;_ [$¥-804]* &quot;-&quot;??_ ;_ @_ "/>
  </numFmts>
  <fonts count="5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indexed="18"/>
      <name val="Verdana"/>
      <family val="2"/>
    </font>
    <font>
      <sz val="11"/>
      <color theme="1"/>
      <name val="Arial"/>
      <family val="2"/>
    </font>
    <font>
      <b/>
      <sz val="10"/>
      <color rgb="FFFF0000"/>
      <name val="宋体"/>
      <family val="3"/>
      <charset val="134"/>
    </font>
    <font>
      <sz val="11"/>
      <color theme="1"/>
      <name val="Verdana"/>
      <family val="2"/>
    </font>
    <font>
      <sz val="10"/>
      <color indexed="18"/>
      <name val="Verdana"/>
      <family val="2"/>
    </font>
    <font>
      <b/>
      <sz val="11"/>
      <color theme="1"/>
      <name val="Verdana"/>
      <family val="2"/>
    </font>
    <font>
      <sz val="10"/>
      <color indexed="18"/>
      <name val="宋体"/>
      <family val="3"/>
      <charset val="134"/>
    </font>
    <font>
      <sz val="10"/>
      <color indexed="8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indexed="8"/>
      <name val="Verdana"/>
      <family val="2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181" fontId="1" fillId="0" borderId="0"/>
    <xf numFmtId="182" fontId="27" fillId="0" borderId="0">
      <alignment vertical="center"/>
    </xf>
    <xf numFmtId="182" fontId="27" fillId="0" borderId="0"/>
    <xf numFmtId="182" fontId="31" fillId="0" borderId="0">
      <alignment vertical="center"/>
    </xf>
    <xf numFmtId="182" fontId="4" fillId="0" borderId="0"/>
    <xf numFmtId="0" fontId="46" fillId="0" borderId="0">
      <alignment vertical="center"/>
    </xf>
    <xf numFmtId="0" fontId="46" fillId="0" borderId="0">
      <alignment vertical="center"/>
    </xf>
    <xf numFmtId="9" fontId="30" fillId="0" borderId="0" applyFont="0" applyFill="0" applyBorder="0" applyAlignment="0" applyProtection="0"/>
    <xf numFmtId="176" fontId="46" fillId="0" borderId="0" applyFont="0" applyFill="0" applyBorder="0" applyAlignment="0" applyProtection="0"/>
  </cellStyleXfs>
  <cellXfs count="193">
    <xf numFmtId="0" fontId="0" fillId="0" borderId="0" xfId="0"/>
    <xf numFmtId="9" fontId="0" fillId="0" borderId="0" xfId="0" applyNumberFormat="1"/>
    <xf numFmtId="0" fontId="7" fillId="0" borderId="0" xfId="0" applyFont="1"/>
    <xf numFmtId="0" fontId="3" fillId="0" borderId="0" xfId="0" applyFont="1"/>
    <xf numFmtId="0" fontId="8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5" fillId="0" borderId="0" xfId="3" applyFont="1" applyAlignment="1" applyProtection="1">
      <alignment horizontal="left"/>
      <protection locked="0"/>
    </xf>
    <xf numFmtId="0" fontId="13" fillId="4" borderId="1" xfId="2" applyFont="1" applyFill="1" applyBorder="1" applyAlignment="1" applyProtection="1">
      <alignment horizontal="left"/>
      <protection locked="0"/>
    </xf>
    <xf numFmtId="0" fontId="15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1" fillId="0" borderId="0" xfId="3" applyNumberFormat="1" applyFont="1" applyAlignment="1" applyProtection="1">
      <alignment horizontal="center" wrapText="1"/>
      <protection locked="0"/>
    </xf>
    <xf numFmtId="9" fontId="12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5" fillId="0" borderId="0" xfId="3" applyFont="1"/>
    <xf numFmtId="14" fontId="15" fillId="0" borderId="0" xfId="3" applyNumberFormat="1" applyFont="1"/>
    <xf numFmtId="0" fontId="15" fillId="0" borderId="0" xfId="3" applyFont="1" applyAlignment="1">
      <alignment wrapText="1"/>
    </xf>
    <xf numFmtId="177" fontId="15" fillId="0" borderId="0" xfId="3" applyNumberFormat="1" applyFont="1" applyAlignment="1">
      <alignment horizontal="left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5" fillId="0" borderId="0" xfId="3" applyFont="1" applyAlignment="1">
      <alignment horizontal="right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13" fillId="0" borderId="1" xfId="2" applyFont="1" applyBorder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8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3" fillId="3" borderId="1" xfId="2" applyFont="1" applyFill="1" applyBorder="1" applyAlignment="1" applyProtection="1">
      <alignment horizontal="left" vertical="center"/>
      <protection locked="0"/>
    </xf>
    <xf numFmtId="0" fontId="13" fillId="4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vertical="center"/>
      <protection locked="0"/>
    </xf>
    <xf numFmtId="0" fontId="17" fillId="0" borderId="1" xfId="2" applyFont="1" applyBorder="1" applyAlignment="1" applyProtection="1">
      <alignment horizontal="left"/>
      <protection locked="0"/>
    </xf>
    <xf numFmtId="0" fontId="21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178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177" fontId="23" fillId="5" borderId="1" xfId="1" applyNumberFormat="1" applyFont="1" applyFill="1" applyBorder="1" applyAlignment="1">
      <alignment wrapText="1"/>
    </xf>
    <xf numFmtId="177" fontId="2" fillId="8" borderId="3" xfId="0" applyNumberFormat="1" applyFont="1" applyFill="1" applyBorder="1" applyAlignment="1">
      <alignment horizontal="center" wrapText="1"/>
    </xf>
    <xf numFmtId="177" fontId="2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7" borderId="1" xfId="1" applyNumberFormat="1" applyFont="1" applyFill="1" applyBorder="1" applyAlignment="1">
      <alignment wrapText="1"/>
    </xf>
    <xf numFmtId="177" fontId="23" fillId="6" borderId="1" xfId="1" applyNumberFormat="1" applyFont="1" applyFill="1" applyBorder="1" applyAlignment="1">
      <alignment wrapText="1"/>
    </xf>
    <xf numFmtId="10" fontId="23" fillId="6" borderId="1" xfId="1" applyNumberFormat="1" applyFont="1" applyFill="1" applyBorder="1" applyAlignment="1">
      <alignment wrapText="1"/>
    </xf>
    <xf numFmtId="0" fontId="24" fillId="9" borderId="0" xfId="0" applyFont="1" applyFill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2" fillId="7" borderId="1" xfId="4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4" fillId="0" borderId="0" xfId="2" applyFont="1" applyAlignment="1" applyProtection="1">
      <alignment horizontal="left"/>
      <protection locked="0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4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25" fillId="6" borderId="3" xfId="1" applyNumberFormat="1" applyFont="1" applyFill="1" applyBorder="1" applyAlignment="1">
      <alignment wrapText="1"/>
    </xf>
    <xf numFmtId="0" fontId="24" fillId="6" borderId="1" xfId="0" applyFont="1" applyFill="1" applyBorder="1" applyAlignment="1">
      <alignment horizontal="center" wrapText="1"/>
    </xf>
    <xf numFmtId="14" fontId="14" fillId="0" borderId="1" xfId="2" applyNumberFormat="1" applyFont="1" applyBorder="1" applyAlignment="1" applyProtection="1">
      <alignment horizontal="left"/>
      <protection locked="0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>
      <alignment wrapText="1"/>
    </xf>
    <xf numFmtId="49" fontId="3" fillId="7" borderId="1" xfId="0" applyNumberFormat="1" applyFont="1" applyFill="1" applyBorder="1" applyAlignment="1">
      <alignment wrapText="1"/>
    </xf>
    <xf numFmtId="182" fontId="29" fillId="6" borderId="1" xfId="9" applyFont="1" applyFill="1" applyBorder="1" applyAlignment="1">
      <alignment horizontal="center" vertical="center" wrapText="1"/>
    </xf>
    <xf numFmtId="182" fontId="30" fillId="6" borderId="0" xfId="10" applyFont="1" applyFill="1" applyAlignment="1">
      <alignment horizontal="center" vertical="center"/>
    </xf>
    <xf numFmtId="182" fontId="31" fillId="6" borderId="0" xfId="11" applyFill="1">
      <alignment vertical="center"/>
    </xf>
    <xf numFmtId="182" fontId="29" fillId="0" borderId="1" xfId="9" applyFont="1" applyBorder="1" applyAlignment="1">
      <alignment horizontal="center" vertical="center" wrapText="1"/>
    </xf>
    <xf numFmtId="182" fontId="30" fillId="0" borderId="0" xfId="10" applyFont="1" applyAlignment="1">
      <alignment horizontal="center" vertical="center"/>
    </xf>
    <xf numFmtId="182" fontId="31" fillId="0" borderId="0" xfId="11">
      <alignment vertical="center"/>
    </xf>
    <xf numFmtId="182" fontId="29" fillId="0" borderId="1" xfId="12" applyFont="1" applyBorder="1" applyAlignment="1">
      <alignment horizontal="center" vertical="center" wrapText="1"/>
    </xf>
    <xf numFmtId="182" fontId="30" fillId="0" borderId="0" xfId="10" applyFont="1" applyAlignment="1">
      <alignment vertical="center"/>
    </xf>
    <xf numFmtId="182" fontId="32" fillId="0" borderId="1" xfId="9" applyFont="1" applyBorder="1" applyAlignment="1">
      <alignment horizontal="center" vertical="center" wrapText="1"/>
    </xf>
    <xf numFmtId="182" fontId="33" fillId="11" borderId="1" xfId="12" applyFont="1" applyFill="1" applyBorder="1" applyAlignment="1">
      <alignment horizontal="center" vertical="center" wrapText="1"/>
    </xf>
    <xf numFmtId="182" fontId="34" fillId="4" borderId="1" xfId="12" applyFont="1" applyFill="1" applyBorder="1" applyAlignment="1">
      <alignment horizontal="center" vertical="center" wrapText="1"/>
    </xf>
    <xf numFmtId="182" fontId="35" fillId="11" borderId="1" xfId="12" applyFont="1" applyFill="1" applyBorder="1" applyAlignment="1">
      <alignment horizontal="center" vertical="center" wrapText="1"/>
    </xf>
    <xf numFmtId="182" fontId="36" fillId="0" borderId="1" xfId="11" applyFont="1" applyBorder="1">
      <alignment vertical="center"/>
    </xf>
    <xf numFmtId="182" fontId="37" fillId="11" borderId="1" xfId="12" applyFont="1" applyFill="1" applyBorder="1" applyAlignment="1">
      <alignment horizontal="center" vertical="center" wrapText="1"/>
    </xf>
    <xf numFmtId="182" fontId="38" fillId="2" borderId="4" xfId="12" applyFont="1" applyFill="1" applyBorder="1" applyAlignment="1">
      <alignment horizontal="center" vertical="center" wrapText="1"/>
    </xf>
    <xf numFmtId="182" fontId="40" fillId="13" borderId="1" xfId="10" applyFont="1" applyFill="1" applyBorder="1" applyAlignment="1">
      <alignment horizontal="center" vertical="center" wrapText="1"/>
    </xf>
    <xf numFmtId="182" fontId="30" fillId="11" borderId="1" xfId="12" applyFont="1" applyFill="1" applyBorder="1" applyAlignment="1">
      <alignment horizontal="center" vertical="center" wrapText="1"/>
    </xf>
    <xf numFmtId="182" fontId="30" fillId="3" borderId="1" xfId="12" applyFont="1" applyFill="1" applyBorder="1" applyAlignment="1">
      <alignment horizontal="center" vertical="center" wrapText="1"/>
    </xf>
    <xf numFmtId="182" fontId="40" fillId="14" borderId="1" xfId="10" applyFont="1" applyFill="1" applyBorder="1" applyAlignment="1">
      <alignment horizontal="center" vertical="center" wrapText="1"/>
    </xf>
    <xf numFmtId="182" fontId="32" fillId="3" borderId="1" xfId="9" applyFont="1" applyFill="1" applyBorder="1" applyAlignment="1">
      <alignment horizontal="center" vertical="center" wrapText="1"/>
    </xf>
    <xf numFmtId="26" fontId="43" fillId="3" borderId="1" xfId="9" applyNumberFormat="1" applyFont="1" applyFill="1" applyBorder="1" applyAlignment="1">
      <alignment horizontal="center" vertical="center"/>
    </xf>
    <xf numFmtId="182" fontId="30" fillId="3" borderId="1" xfId="10" applyFont="1" applyFill="1" applyBorder="1" applyAlignment="1">
      <alignment horizontal="center" vertical="center" wrapText="1"/>
    </xf>
    <xf numFmtId="182" fontId="44" fillId="3" borderId="1" xfId="10" applyFont="1" applyFill="1" applyBorder="1" applyAlignment="1">
      <alignment horizontal="center" vertical="center" wrapText="1"/>
    </xf>
    <xf numFmtId="182" fontId="32" fillId="4" borderId="1" xfId="9" applyFont="1" applyFill="1" applyBorder="1" applyAlignment="1">
      <alignment horizontal="center" vertical="center" wrapText="1"/>
    </xf>
    <xf numFmtId="26" fontId="43" fillId="4" borderId="1" xfId="9" applyNumberFormat="1" applyFont="1" applyFill="1" applyBorder="1" applyAlignment="1">
      <alignment horizontal="center" vertical="center"/>
    </xf>
    <xf numFmtId="182" fontId="45" fillId="12" borderId="1" xfId="12" applyFont="1" applyFill="1" applyBorder="1" applyAlignment="1">
      <alignment horizontal="center" vertical="center" wrapText="1"/>
    </xf>
    <xf numFmtId="182" fontId="44" fillId="0" borderId="1" xfId="10" applyFont="1" applyBorder="1" applyAlignment="1">
      <alignment horizontal="center" vertical="center" wrapText="1"/>
    </xf>
    <xf numFmtId="182" fontId="30" fillId="0" borderId="0" xfId="9" applyFont="1" applyAlignment="1">
      <alignment vertical="center" wrapText="1"/>
    </xf>
    <xf numFmtId="0" fontId="47" fillId="0" borderId="0" xfId="13" applyFont="1">
      <alignment vertical="center"/>
    </xf>
    <xf numFmtId="0" fontId="48" fillId="0" borderId="0" xfId="14" applyFont="1">
      <alignment vertical="center"/>
    </xf>
    <xf numFmtId="0" fontId="51" fillId="0" borderId="1" xfId="14" applyFont="1" applyBorder="1" applyAlignment="1">
      <alignment vertical="center" wrapText="1"/>
    </xf>
    <xf numFmtId="0" fontId="52" fillId="16" borderId="1" xfId="13" applyFont="1" applyFill="1" applyBorder="1" applyAlignment="1">
      <alignment vertical="center" wrapText="1"/>
    </xf>
    <xf numFmtId="0" fontId="52" fillId="0" borderId="1" xfId="13" applyFont="1" applyBorder="1" applyAlignment="1">
      <alignment horizontal="center" vertical="center" wrapText="1"/>
    </xf>
    <xf numFmtId="1" fontId="52" fillId="0" borderId="1" xfId="13" applyNumberFormat="1" applyFont="1" applyBorder="1" applyAlignment="1">
      <alignment horizontal="center" vertical="center" wrapText="1"/>
    </xf>
    <xf numFmtId="183" fontId="52" fillId="0" borderId="1" xfId="13" applyNumberFormat="1" applyFont="1" applyBorder="1">
      <alignment vertical="center"/>
    </xf>
    <xf numFmtId="183" fontId="52" fillId="15" borderId="1" xfId="13" applyNumberFormat="1" applyFont="1" applyFill="1" applyBorder="1">
      <alignment vertical="center"/>
    </xf>
    <xf numFmtId="183" fontId="52" fillId="15" borderId="1" xfId="13" applyNumberFormat="1" applyFont="1" applyFill="1" applyBorder="1" applyAlignment="1">
      <alignment horizontal="center" vertical="center" wrapText="1"/>
    </xf>
    <xf numFmtId="0" fontId="52" fillId="0" borderId="1" xfId="13" applyFont="1" applyBorder="1">
      <alignment vertical="center"/>
    </xf>
    <xf numFmtId="2" fontId="52" fillId="7" borderId="1" xfId="13" applyNumberFormat="1" applyFont="1" applyFill="1" applyBorder="1">
      <alignment vertical="center"/>
    </xf>
    <xf numFmtId="10" fontId="47" fillId="0" borderId="1" xfId="15" applyNumberFormat="1" applyFont="1" applyBorder="1" applyAlignment="1">
      <alignment vertical="center"/>
    </xf>
    <xf numFmtId="10" fontId="47" fillId="0" borderId="1" xfId="13" applyNumberFormat="1" applyFont="1" applyBorder="1">
      <alignment vertical="center"/>
    </xf>
    <xf numFmtId="0" fontId="48" fillId="7" borderId="1" xfId="13" applyFont="1" applyFill="1" applyBorder="1">
      <alignment vertical="center"/>
    </xf>
    <xf numFmtId="2" fontId="52" fillId="15" borderId="1" xfId="13" applyNumberFormat="1" applyFont="1" applyFill="1" applyBorder="1">
      <alignment vertical="center"/>
    </xf>
    <xf numFmtId="176" fontId="47" fillId="7" borderId="1" xfId="16" applyFont="1" applyFill="1" applyBorder="1" applyAlignment="1">
      <alignment vertical="center"/>
    </xf>
    <xf numFmtId="0" fontId="4" fillId="0" borderId="1" xfId="7" applyFont="1" applyBorder="1" applyAlignment="1">
      <alignment horizontal="left" wrapText="1"/>
    </xf>
    <xf numFmtId="0" fontId="0" fillId="7" borderId="1" xfId="0" applyFill="1" applyBorder="1" applyAlignment="1">
      <alignment wrapText="1"/>
    </xf>
    <xf numFmtId="0" fontId="48" fillId="15" borderId="1" xfId="14" applyFont="1" applyFill="1" applyBorder="1" applyAlignment="1">
      <alignment horizontal="center" vertical="center"/>
    </xf>
    <xf numFmtId="0" fontId="51" fillId="15" borderId="2" xfId="14" applyFont="1" applyFill="1" applyBorder="1" applyAlignment="1">
      <alignment horizontal="center" vertical="center" wrapText="1"/>
    </xf>
    <xf numFmtId="0" fontId="51" fillId="15" borderId="4" xfId="14" applyFont="1" applyFill="1" applyBorder="1" applyAlignment="1">
      <alignment horizontal="center" vertical="center" wrapText="1"/>
    </xf>
    <xf numFmtId="0" fontId="49" fillId="0" borderId="1" xfId="14" applyFont="1" applyBorder="1" applyAlignment="1">
      <alignment horizontal="center" vertical="center"/>
    </xf>
    <xf numFmtId="0" fontId="49" fillId="0" borderId="2" xfId="14" applyFont="1" applyBorder="1" applyAlignment="1">
      <alignment horizontal="center" vertical="center" wrapText="1"/>
    </xf>
    <xf numFmtId="0" fontId="49" fillId="0" borderId="5" xfId="14" applyFont="1" applyBorder="1" applyAlignment="1">
      <alignment horizontal="center" vertical="center" wrapText="1"/>
    </xf>
    <xf numFmtId="0" fontId="49" fillId="0" borderId="4" xfId="14" applyFont="1" applyBorder="1" applyAlignment="1">
      <alignment horizontal="center" vertical="center" wrapText="1"/>
    </xf>
    <xf numFmtId="0" fontId="48" fillId="0" borderId="2" xfId="14" applyFont="1" applyBorder="1" applyAlignment="1">
      <alignment horizontal="center" vertical="center" wrapText="1"/>
    </xf>
    <xf numFmtId="0" fontId="48" fillId="0" borderId="5" xfId="14" applyFont="1" applyBorder="1" applyAlignment="1">
      <alignment horizontal="center" vertical="center"/>
    </xf>
    <xf numFmtId="0" fontId="48" fillId="0" borderId="4" xfId="14" applyFont="1" applyBorder="1" applyAlignment="1">
      <alignment horizontal="center" vertical="center"/>
    </xf>
    <xf numFmtId="0" fontId="51" fillId="0" borderId="1" xfId="14" applyFont="1" applyBorder="1" applyAlignment="1">
      <alignment horizontal="center" vertical="center" wrapText="1"/>
    </xf>
    <xf numFmtId="0" fontId="50" fillId="16" borderId="1" xfId="13" applyFont="1" applyFill="1" applyBorder="1" applyAlignment="1">
      <alignment horizontal="center" vertical="center"/>
    </xf>
    <xf numFmtId="0" fontId="51" fillId="16" borderId="2" xfId="14" applyFont="1" applyFill="1" applyBorder="1" applyAlignment="1">
      <alignment horizontal="center" vertical="center" wrapText="1"/>
    </xf>
    <xf numFmtId="0" fontId="51" fillId="16" borderId="5" xfId="14" applyFont="1" applyFill="1" applyBorder="1" applyAlignment="1">
      <alignment horizontal="center" vertical="center"/>
    </xf>
    <xf numFmtId="0" fontId="51" fillId="16" borderId="4" xfId="14" applyFont="1" applyFill="1" applyBorder="1" applyAlignment="1">
      <alignment horizontal="center" vertical="center" wrapText="1"/>
    </xf>
    <xf numFmtId="0" fontId="48" fillId="0" borderId="1" xfId="14" applyFont="1" applyBorder="1" applyAlignment="1">
      <alignment horizontal="center" vertical="center"/>
    </xf>
    <xf numFmtId="0" fontId="51" fillId="16" borderId="5" xfId="14" applyFont="1" applyFill="1" applyBorder="1" applyAlignment="1">
      <alignment horizontal="center" vertical="center" wrapText="1"/>
    </xf>
    <xf numFmtId="0" fontId="52" fillId="16" borderId="2" xfId="13" applyFont="1" applyFill="1" applyBorder="1" applyAlignment="1">
      <alignment horizontal="center" vertical="center" wrapText="1"/>
    </xf>
    <xf numFmtId="0" fontId="52" fillId="16" borderId="4" xfId="13" applyFont="1" applyFill="1" applyBorder="1" applyAlignment="1">
      <alignment horizontal="center" vertical="center" wrapText="1"/>
    </xf>
    <xf numFmtId="183" fontId="48" fillId="0" borderId="2" xfId="13" applyNumberFormat="1" applyFont="1" applyBorder="1" applyAlignment="1">
      <alignment horizontal="center" vertical="center" wrapText="1"/>
    </xf>
    <xf numFmtId="183" fontId="48" fillId="0" borderId="4" xfId="13" applyNumberFormat="1" applyFont="1" applyBorder="1" applyAlignment="1">
      <alignment horizontal="center" vertical="center"/>
    </xf>
  </cellXfs>
  <cellStyles count="17">
    <cellStyle name="Currency 2" xfId="5" xr:uid="{2FAF1D55-D6CB-42D0-8B51-42EB00C03301}"/>
    <cellStyle name="Currency 3" xfId="16" xr:uid="{891CC4ED-AAAF-4E0D-8074-1FD323A4B61B}"/>
    <cellStyle name="Normal 127" xfId="13" xr:uid="{B66299A7-5C19-4D08-B6FC-8284A86D6FAE}"/>
    <cellStyle name="Normal 146" xfId="14" xr:uid="{607DA07D-D7DB-40A8-8AEE-1C1E25E5A16E}"/>
    <cellStyle name="Normal 2" xfId="4" xr:uid="{48B94C46-0AEB-498B-8577-219C43D37EB5}"/>
    <cellStyle name="Normal 2 18 2" xfId="1" xr:uid="{1BA08453-9F65-454B-A4A0-7177E70831F2}"/>
    <cellStyle name="Normal 2 2" xfId="11" xr:uid="{32BCA1AC-C885-49BB-9166-6CEBD7140415}"/>
    <cellStyle name="Normal 2 34" xfId="7" xr:uid="{295BB63C-6B96-48E3-80F9-61D45B6B2E6C}"/>
    <cellStyle name="Normal 2 4 2" xfId="10" xr:uid="{11643FAA-3933-4478-9DBE-8F66888BBD13}"/>
    <cellStyle name="Percent 2" xfId="6" xr:uid="{E70589B9-27E6-48C2-9E75-E5CCCEF28152}"/>
    <cellStyle name="Percent 2 2" xfId="15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常规_CCD-WM-07 16 10" xfId="9" xr:uid="{143989EF-69BD-4609-9FF1-A54D9D4D2CBC}"/>
    <cellStyle name="常规_Sheet1" xfId="12" xr:uid="{ACABA68F-DA4A-4A71-BB55-4708A0C38FF2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626421</xdr:rowOff>
    </xdr:from>
    <xdr:to>
      <xdr:col>1</xdr:col>
      <xdr:colOff>0</xdr:colOff>
      <xdr:row>5</xdr:row>
      <xdr:rowOff>1280951</xdr:rowOff>
    </xdr:to>
    <xdr:pic>
      <xdr:nvPicPr>
        <xdr:cNvPr id="2" name="Picture 22" descr="C:\Users\asus-pc\Documents\Tencent Files\2833028007\Image\C2C\Image1\D12CCCB921DE3C1B1C8F2D6CCBA63029.png">
          <a:extLst>
            <a:ext uri="{FF2B5EF4-FFF2-40B4-BE49-F238E27FC236}">
              <a16:creationId xmlns:a16="http://schemas.microsoft.com/office/drawing/2014/main" id="{292E121E-13A9-45BA-B0EE-49C152FD5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8260" y="1544631"/>
          <a:ext cx="0" cy="6392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349250</xdr:colOff>
      <xdr:row>5</xdr:row>
      <xdr:rowOff>44450</xdr:rowOff>
    </xdr:from>
    <xdr:to>
      <xdr:col>1</xdr:col>
      <xdr:colOff>2042972</xdr:colOff>
      <xdr:row>5</xdr:row>
      <xdr:rowOff>1624330</xdr:rowOff>
    </xdr:to>
    <xdr:pic>
      <xdr:nvPicPr>
        <xdr:cNvPr id="3" name="图片 3">
          <a:extLst>
            <a:ext uri="{FF2B5EF4-FFF2-40B4-BE49-F238E27FC236}">
              <a16:creationId xmlns:a16="http://schemas.microsoft.com/office/drawing/2014/main" id="{33D0D3D1-2DB5-4014-8A46-B0ABC442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" y="960120"/>
          <a:ext cx="1691182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5</xdr:row>
      <xdr:rowOff>44450</xdr:rowOff>
    </xdr:from>
    <xdr:to>
      <xdr:col>2</xdr:col>
      <xdr:colOff>2055234</xdr:colOff>
      <xdr:row>5</xdr:row>
      <xdr:rowOff>1582420</xdr:rowOff>
    </xdr:to>
    <xdr:pic>
      <xdr:nvPicPr>
        <xdr:cNvPr id="4" name="图片 7">
          <a:extLst>
            <a:ext uri="{FF2B5EF4-FFF2-40B4-BE49-F238E27FC236}">
              <a16:creationId xmlns:a16="http://schemas.microsoft.com/office/drawing/2014/main" id="{0CBF9962-187F-4781-9430-1E1D45B4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960120"/>
          <a:ext cx="1636134" cy="154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565151</xdr:colOff>
      <xdr:row>5</xdr:row>
      <xdr:rowOff>23821</xdr:rowOff>
    </xdr:from>
    <xdr:to>
      <xdr:col>3</xdr:col>
      <xdr:colOff>2193291</xdr:colOff>
      <xdr:row>5</xdr:row>
      <xdr:rowOff>1624547</xdr:rowOff>
    </xdr:to>
    <xdr:pic>
      <xdr:nvPicPr>
        <xdr:cNvPr id="5" name="图片 2">
          <a:extLst>
            <a:ext uri="{FF2B5EF4-FFF2-40B4-BE49-F238E27FC236}">
              <a16:creationId xmlns:a16="http://schemas.microsoft.com/office/drawing/2014/main" id="{A8C45E35-A865-446D-B2E6-507BECB6C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0861" y="935681"/>
          <a:ext cx="1623060" cy="1601996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635001</xdr:colOff>
      <xdr:row>5</xdr:row>
      <xdr:rowOff>56477</xdr:rowOff>
    </xdr:from>
    <xdr:to>
      <xdr:col>4</xdr:col>
      <xdr:colOff>1813643</xdr:colOff>
      <xdr:row>5</xdr:row>
      <xdr:rowOff>1507491</xdr:rowOff>
    </xdr:to>
    <xdr:pic>
      <xdr:nvPicPr>
        <xdr:cNvPr id="6" name="图片 3">
          <a:extLst>
            <a:ext uri="{FF2B5EF4-FFF2-40B4-BE49-F238E27FC236}">
              <a16:creationId xmlns:a16="http://schemas.microsoft.com/office/drawing/2014/main" id="{9FC17432-68BC-4812-94A8-FA660F01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48801" y="974687"/>
          <a:ext cx="1179912" cy="14408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anny.li/Local%20Settings/Temporary%20Internet%20Files/OLK25/Import%20Product%20Data%20Sheet%204%209.xls" TargetMode="External"/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ingxiaoping/Local%20Settings/Temporary%20Internet%20Files/Content.IE5/K9AN0PEF/files/TARGET/FORMS/TARGET%20QUOTE%20SHEET%20FORMAT.XLS" TargetMode="External"/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beyond%20basic\SLard%20-%20Design\Customs%20Memo\Master%20Copy%20Quote%20Sheet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jessie.sun/AppData/Local/Microsoft/Windows/INetCache/Content.Outlook/UXCHJKZI/Macy's%20Wrap%20Throw%20bid%20summery%202026.3.1.xlsx" TargetMode="External"/><Relationship Id="rId2" Type="http://schemas.openxmlformats.org/officeDocument/2006/relationships/externalLinkPath" Target="file:///C:\Users\jessie.sun\AppData\Local\Microsoft\Windows\INetCache\Content.Outlook\UXCHJKZI\Macy's%20Wrap%20Throw%20bid%20summery%202026.3.1.xlsx" TargetMode="External"/><Relationship Id="rId1" Type="http://schemas.openxmlformats.org/officeDocument/2006/relationships/externalLinkPath" Target="/Users/jessie.sun/AppData/Local/Microsoft/Windows/INetCache/Content.Outlook/UXCHJKZI/Macy's%20Wrap%20Throw%20bid%20summery%202026.3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reation"/>
      <sheetName val="金郁来"/>
      <sheetName val="夏弘"/>
      <sheetName val="英诺威"/>
      <sheetName val="throw"/>
      <sheetName val="wrap"/>
      <sheetName val="bid summery"/>
      <sheetName val="生控部价格"/>
      <sheetName val="标书"/>
      <sheetName val="面料测试要求 "/>
      <sheetName val="数量及成箱方式"/>
      <sheetName val="Wrap工艺说明"/>
      <sheetName val="Throw工艺说明"/>
      <sheetName val="面料、辅料信息"/>
      <sheetName val="竞标工厂信息"/>
    </sheetNames>
    <sheetDataSet>
      <sheetData sheetId="0">
        <row r="4">
          <cell r="H4">
            <v>26.363999999999997</v>
          </cell>
        </row>
        <row r="5">
          <cell r="H5">
            <v>26.13</v>
          </cell>
        </row>
        <row r="6">
          <cell r="H6">
            <v>24.413999999999998</v>
          </cell>
        </row>
        <row r="7">
          <cell r="H7">
            <v>24.257999999999999</v>
          </cell>
        </row>
      </sheetData>
      <sheetData sheetId="1"/>
      <sheetData sheetId="2"/>
      <sheetData sheetId="3"/>
      <sheetData sheetId="4">
        <row r="4">
          <cell r="S4">
            <v>24.257999999999999</v>
          </cell>
        </row>
        <row r="5">
          <cell r="S5">
            <v>24.413999999999998</v>
          </cell>
        </row>
        <row r="7">
          <cell r="BE7">
            <v>7.3436140709385311E-2</v>
          </cell>
        </row>
        <row r="8">
          <cell r="BE8">
            <v>6.8559480367829578E-2</v>
          </cell>
        </row>
      </sheetData>
      <sheetData sheetId="5">
        <row r="4">
          <cell r="S4">
            <v>26.363999999999997</v>
          </cell>
        </row>
        <row r="6">
          <cell r="BE6">
            <v>0.1754875015094795</v>
          </cell>
        </row>
        <row r="7">
          <cell r="BE7">
            <v>0.18153930684699912</v>
          </cell>
        </row>
      </sheetData>
      <sheetData sheetId="6"/>
      <sheetData sheetId="7">
        <row r="4">
          <cell r="G4">
            <v>26.3</v>
          </cell>
        </row>
        <row r="5">
          <cell r="G5">
            <v>26</v>
          </cell>
        </row>
        <row r="6">
          <cell r="G6">
            <v>26.1</v>
          </cell>
        </row>
        <row r="7">
          <cell r="G7">
            <v>25.7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D632-66D2-47B7-8FFC-0C825E6F68F0}">
  <dimension ref="A2:HP20"/>
  <sheetViews>
    <sheetView workbookViewId="0">
      <selection activeCell="D22" sqref="D22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795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176</v>
      </c>
      <c r="C3" s="47" t="s">
        <v>22</v>
      </c>
      <c r="D3" s="104" t="str">
        <f>_xlfn.TEXTJOIN(" ",TRUE,B6,D5,D6,B7,D4,D7)</f>
        <v>Macy's 2026 Fall Premier Comfort Cozy Plush THROW WRAP</v>
      </c>
      <c r="E3" s="59" t="s">
        <v>23</v>
      </c>
      <c r="F3" s="50" t="s">
        <v>36</v>
      </c>
      <c r="G3" s="59" t="s">
        <v>24</v>
      </c>
      <c r="H3" s="50" t="s">
        <v>247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109</v>
      </c>
      <c r="C4" s="48" t="s">
        <v>33</v>
      </c>
      <c r="D4" s="11" t="s">
        <v>855</v>
      </c>
      <c r="E4" s="41" t="s">
        <v>34</v>
      </c>
      <c r="F4" s="12" t="s">
        <v>583</v>
      </c>
      <c r="G4" s="41" t="s">
        <v>35</v>
      </c>
      <c r="H4" s="12" t="s">
        <v>250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58" t="s">
        <v>822</v>
      </c>
      <c r="B5" s="11"/>
      <c r="C5" s="17" t="s">
        <v>42</v>
      </c>
      <c r="D5" s="11">
        <v>2026</v>
      </c>
      <c r="E5" s="41" t="s">
        <v>825</v>
      </c>
      <c r="F5" s="12" t="s">
        <v>54</v>
      </c>
      <c r="G5" s="41" t="s">
        <v>43</v>
      </c>
      <c r="H5" s="12" t="s">
        <v>149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41</v>
      </c>
      <c r="B6" s="11" t="s">
        <v>168</v>
      </c>
      <c r="C6" s="17" t="s">
        <v>44</v>
      </c>
      <c r="D6" s="11" t="s">
        <v>67</v>
      </c>
      <c r="E6" s="41" t="s">
        <v>826</v>
      </c>
      <c r="F6" s="12"/>
      <c r="G6" s="41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17" t="s">
        <v>3</v>
      </c>
      <c r="B7" s="11" t="s">
        <v>459</v>
      </c>
      <c r="C7" s="45" t="s">
        <v>50</v>
      </c>
      <c r="D7" s="12" t="s">
        <v>312</v>
      </c>
      <c r="E7" s="41" t="s">
        <v>45</v>
      </c>
      <c r="F7" s="12" t="s">
        <v>129</v>
      </c>
      <c r="G7" s="41" t="s">
        <v>52</v>
      </c>
      <c r="H7" s="12" t="s">
        <v>645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20</v>
      </c>
      <c r="B8" s="11"/>
      <c r="C8" s="40" t="s">
        <v>62</v>
      </c>
      <c r="D8" s="11">
        <f>SUM(Item!BM2:BM9)</f>
        <v>1386665.28</v>
      </c>
      <c r="E8" s="41" t="s">
        <v>51</v>
      </c>
      <c r="F8" s="12" t="s">
        <v>592</v>
      </c>
      <c r="G8" s="40" t="s">
        <v>78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61</v>
      </c>
      <c r="B9" s="11"/>
      <c r="C9" s="40" t="s">
        <v>63</v>
      </c>
      <c r="D9" s="11" t="s">
        <v>651</v>
      </c>
      <c r="E9" s="40" t="s">
        <v>699</v>
      </c>
      <c r="F9" s="11" t="s">
        <v>705</v>
      </c>
    </row>
    <row r="10" spans="1:224">
      <c r="A10" s="40" t="s">
        <v>696</v>
      </c>
      <c r="B10" s="35"/>
      <c r="C10" s="40" t="s">
        <v>64</v>
      </c>
      <c r="D10" s="121">
        <v>46086</v>
      </c>
      <c r="E10" s="40" t="s">
        <v>697</v>
      </c>
      <c r="F10" s="35" t="s">
        <v>709</v>
      </c>
    </row>
    <row r="11" spans="1:224">
      <c r="C11" s="40" t="s">
        <v>65</v>
      </c>
      <c r="D11" s="35" t="s">
        <v>0</v>
      </c>
      <c r="E11" s="63" t="s">
        <v>698</v>
      </c>
      <c r="F11" s="35" t="s">
        <v>793</v>
      </c>
    </row>
    <row r="14" spans="1:224">
      <c r="D14" s="109"/>
    </row>
    <row r="15" spans="1:224">
      <c r="A15" t="s">
        <v>696</v>
      </c>
    </row>
    <row r="16" spans="1:224">
      <c r="A16" s="3" t="s">
        <v>814</v>
      </c>
    </row>
    <row r="17" spans="1:1">
      <c r="A17" s="3" t="s">
        <v>815</v>
      </c>
    </row>
    <row r="18" spans="1:1">
      <c r="A18" t="s">
        <v>816</v>
      </c>
    </row>
    <row r="19" spans="1:1">
      <c r="A19" s="3" t="s">
        <v>817</v>
      </c>
    </row>
    <row r="20" spans="1:1">
      <c r="A20" s="3" t="s">
        <v>818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030A78AB-2A32-4917-A04B-6317776CEC45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46BF3BA-243A-487A-A4A3-3131909B2EDA}">
          <x14:formula1>
            <xm:f>Data!$A$2:$A$3</xm:f>
          </x14:formula1>
          <xm:sqref>B3</xm:sqref>
        </x14:dataValidation>
        <x14:dataValidation type="list" allowBlank="1" showInputMessage="1" showErrorMessage="1" xr:uid="{0F88EBBA-BD7B-40F1-9688-F8FCC745001D}">
          <x14:formula1>
            <xm:f>ValueSelection!$E$2:$E$29</xm:f>
          </x14:formula1>
          <xm:sqref>B8</xm:sqref>
        </x14:dataValidation>
        <x14:dataValidation type="list" allowBlank="1" showInputMessage="1" showErrorMessage="1" xr:uid="{15A543E5-97EB-436C-90CB-A77C9C089B89}">
          <x14:formula1>
            <xm:f>Data!$J$2:$J$4</xm:f>
          </x14:formula1>
          <xm:sqref>B9</xm:sqref>
        </x14:dataValidation>
        <x14:dataValidation type="list" allowBlank="1" showInputMessage="1" showErrorMessage="1" xr:uid="{B85BC574-CEDB-46FB-A068-AD2420AD2E69}">
          <x14:formula1>
            <xm:f>Data!$T$2:$T$3</xm:f>
          </x14:formula1>
          <xm:sqref>H8</xm:sqref>
        </x14:dataValidation>
        <x14:dataValidation type="list" allowBlank="1" showInputMessage="1" showErrorMessage="1" xr:uid="{F049981D-1362-4387-BF7A-35B19092DC2F}">
          <x14:formula1>
            <xm:f>Data!$B$2:$B$5</xm:f>
          </x14:formula1>
          <xm:sqref>D5</xm:sqref>
        </x14:dataValidation>
        <x14:dataValidation type="list" allowBlank="1" showInputMessage="1" showErrorMessage="1" xr:uid="{72A5840D-95D3-442E-AB7D-E6BEF4D7338D}">
          <x14:formula1>
            <xm:f>Data!$C$2:$C$7</xm:f>
          </x14:formula1>
          <xm:sqref>D6</xm:sqref>
        </x14:dataValidation>
        <x14:dataValidation type="list" allowBlank="1" showInputMessage="1" showErrorMessage="1" xr:uid="{B2BAE4CE-7FD9-43F9-9291-7107126A40DB}">
          <x14:formula1>
            <xm:f>ValueSelection!$F$2:$F$27</xm:f>
          </x14:formula1>
          <xm:sqref>D7</xm:sqref>
        </x14:dataValidation>
        <x14:dataValidation type="list" allowBlank="1" showInputMessage="1" showErrorMessage="1" xr:uid="{4B5C395D-91F9-4E93-9729-D19EFD1B5A75}">
          <x14:formula1>
            <xm:f>Data!$K$2:$K$3</xm:f>
          </x14:formula1>
          <xm:sqref>D11</xm:sqref>
        </x14:dataValidation>
        <x14:dataValidation type="list" allowBlank="1" showInputMessage="1" showErrorMessage="1" xr:uid="{C0EE77F5-0BD9-423D-8355-EBB3E3C39BB7}">
          <x14:formula1>
            <xm:f>Data!$F$2:$F$3</xm:f>
          </x14:formula1>
          <xm:sqref>F3</xm:sqref>
        </x14:dataValidation>
        <x14:dataValidation type="list" allowBlank="1" showInputMessage="1" showErrorMessage="1" xr:uid="{6049C67D-3772-4C0C-B578-A2154CC84EB1}">
          <x14:formula1>
            <xm:f>Data!$G$2:$G$8</xm:f>
          </x14:formula1>
          <xm:sqref>F4</xm:sqref>
        </x14:dataValidation>
        <x14:dataValidation type="list" allowBlank="1" showInputMessage="1" showErrorMessage="1" xr:uid="{90B8D34E-8FE1-4995-B78C-D180C754446C}">
          <x14:formula1>
            <xm:f>Data!$H$2:$H$9</xm:f>
          </x14:formula1>
          <xm:sqref>F5:F6</xm:sqref>
        </x14:dataValidation>
        <x14:dataValidation type="list" allowBlank="1" showInputMessage="1" showErrorMessage="1" xr:uid="{C208EC4F-CEA2-47A1-BF7C-36DAA98E336C}">
          <x14:formula1>
            <xm:f>Data!$I$2:$I$5</xm:f>
          </x14:formula1>
          <xm:sqref>F7</xm:sqref>
        </x14:dataValidation>
        <x14:dataValidation type="list" allowBlank="1" showInputMessage="1" showErrorMessage="1" xr:uid="{7A76C1C5-E107-4AD5-956C-E6927D7F106F}">
          <x14:formula1>
            <xm:f>ValueSelection!$H$2:$H$12</xm:f>
          </x14:formula1>
          <xm:sqref>F8</xm:sqref>
        </x14:dataValidation>
        <x14:dataValidation type="list" allowBlank="1" showInputMessage="1" showErrorMessage="1" xr:uid="{B2509024-01AF-4A10-BA7A-3679A097936B}">
          <x14:formula1>
            <xm:f>Data!$M$2:$M$5</xm:f>
          </x14:formula1>
          <xm:sqref>H3</xm:sqref>
        </x14:dataValidation>
        <x14:dataValidation type="list" allowBlank="1" showInputMessage="1" showErrorMessage="1" xr:uid="{80E565F3-E468-4ED8-B6FB-254AC6905526}">
          <x14:formula1>
            <xm:f>Data!$O$2:$O$3</xm:f>
          </x14:formula1>
          <xm:sqref>H5</xm:sqref>
        </x14:dataValidation>
        <x14:dataValidation type="list" allowBlank="1" showInputMessage="1" showErrorMessage="1" xr:uid="{5B002FB1-18C7-4522-8A2C-046B31BD01B0}">
          <x14:formula1>
            <xm:f>Data!$P$2:$P$3</xm:f>
          </x14:formula1>
          <xm:sqref>H6</xm:sqref>
        </x14:dataValidation>
        <x14:dataValidation type="list" allowBlank="1" showInputMessage="1" showErrorMessage="1" xr:uid="{E7D53A1E-AFF6-4621-AEC9-3EE9CE6100D9}">
          <x14:formula1>
            <xm:f>ValueSelection!$K$2:$K$57</xm:f>
          </x14:formula1>
          <xm:sqref>H7</xm:sqref>
        </x14:dataValidation>
        <x14:dataValidation type="list" allowBlank="1" showInputMessage="1" showErrorMessage="1" xr:uid="{6C552DF5-92A6-4381-A025-35C5D3385EB1}">
          <x14:formula1>
            <xm:f>Data!$E$2:$E$6</xm:f>
          </x14:formula1>
          <xm:sqref>D9</xm:sqref>
        </x14:dataValidation>
        <x14:dataValidation type="list" allowBlank="1" showInputMessage="1" showErrorMessage="1" xr:uid="{7B8F4874-51DB-4D81-B8DB-AE367FBF5E46}">
          <x14:formula1>
            <xm:f>ValueSelection!$D$2:$D$296</xm:f>
          </x14:formula1>
          <xm:sqref>B7</xm:sqref>
        </x14:dataValidation>
        <x14:dataValidation type="list" allowBlank="1" showInputMessage="1" showErrorMessage="1" xr:uid="{7F06CD73-09BC-4945-A44C-FAF9FA90434D}">
          <x14:formula1>
            <xm:f>ValueSelection!$I$2:$I$8</xm:f>
          </x14:formula1>
          <xm:sqref>F9</xm:sqref>
        </x14:dataValidation>
        <x14:dataValidation type="list" allowBlank="1" showInputMessage="1" showErrorMessage="1" xr:uid="{6D6523C4-7FAD-4239-9714-741CD3180BE0}">
          <x14:formula1>
            <xm:f>ValueSelection!$J$2:$J$11</xm:f>
          </x14:formula1>
          <xm:sqref>F10</xm:sqref>
        </x14:dataValidation>
        <x14:dataValidation type="list" allowBlank="1" showInputMessage="1" showErrorMessage="1" xr:uid="{1CEF681A-E6FC-41CB-A730-25FFB884129F}">
          <x14:formula1>
            <xm:f>Data!$L$2:$L$9</xm:f>
          </x14:formula1>
          <xm:sqref>F11</xm:sqref>
        </x14:dataValidation>
        <x14:dataValidation type="list" allowBlank="1" showInputMessage="1" showErrorMessage="1" xr:uid="{78152A81-4D9E-411C-BB92-9E4800921F71}">
          <x14:formula1>
            <xm:f>ValueSelection!$C$2:$C$71</xm:f>
          </x14:formula1>
          <xm:sqref>B6</xm:sqref>
        </x14:dataValidation>
        <x14:dataValidation type="list" allowBlank="1" showInputMessage="1" showErrorMessage="1" xr:uid="{9216C48B-AD97-4C01-A9D9-0E4CB3DA1C4B}">
          <x14:formula1>
            <xm:f>ValueSelection!$B$2:$B$71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9"/>
  <sheetViews>
    <sheetView tabSelected="1" topLeftCell="P3" workbookViewId="0">
      <selection activeCell="AC3" sqref="AC3:AC9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8.42578125" style="67" customWidth="1"/>
    <col min="4" max="4" width="7.85546875" style="67" customWidth="1"/>
    <col min="5" max="5" width="10.7109375" style="67" customWidth="1"/>
    <col min="6" max="6" width="11.28515625" style="67" customWidth="1"/>
    <col min="7" max="7" width="7.5703125" style="67" customWidth="1"/>
    <col min="8" max="8" width="18.85546875" style="67" customWidth="1"/>
    <col min="9" max="9" width="14.5703125" style="67" customWidth="1"/>
    <col min="10" max="10" width="35.42578125" style="67" customWidth="1"/>
    <col min="11" max="11" width="20.85546875" style="117" customWidth="1"/>
    <col min="12" max="12" width="10.140625" style="67" customWidth="1"/>
    <col min="13" max="13" width="10.42578125" style="67" customWidth="1"/>
    <col min="14" max="14" width="12.7109375" style="67" customWidth="1"/>
    <col min="15" max="17" width="15.42578125" style="67" customWidth="1"/>
    <col min="18" max="18" width="14.42578125" style="67" customWidth="1"/>
    <col min="19" max="19" width="5.5703125" style="67" customWidth="1"/>
    <col min="20" max="20" width="9.7109375" style="68" customWidth="1"/>
    <col min="21" max="21" width="8" style="69" customWidth="1"/>
    <col min="22" max="22" width="12" style="70" customWidth="1"/>
    <col min="23" max="23" width="8.5703125" style="70" customWidth="1"/>
    <col min="24" max="24" width="8.140625" style="70" customWidth="1"/>
    <col min="25" max="25" width="9.42578125" style="67" customWidth="1"/>
    <col min="26" max="26" width="8.140625" style="110" customWidth="1"/>
    <col min="27" max="27" width="8.7109375" style="110" customWidth="1"/>
    <col min="28" max="28" width="7.140625" style="110" customWidth="1"/>
    <col min="29" max="29" width="9" style="69" customWidth="1"/>
    <col min="30" max="30" width="6.28515625" style="71" customWidth="1"/>
    <col min="31" max="31" width="10" style="114" customWidth="1"/>
    <col min="32" max="32" width="9.85546875" style="71" customWidth="1"/>
    <col min="33" max="33" width="7.85546875" style="67" customWidth="1"/>
    <col min="34" max="34" width="8.85546875" style="70" customWidth="1"/>
    <col min="35" max="35" width="7.85546875" style="67" customWidth="1"/>
    <col min="36" max="36" width="8.42578125" style="72" customWidth="1"/>
    <col min="37" max="37" width="9" style="70" customWidth="1"/>
    <col min="38" max="38" width="8.42578125" style="70" customWidth="1"/>
    <col min="39" max="39" width="7.85546875" style="72" customWidth="1"/>
    <col min="40" max="40" width="5.85546875" style="70" customWidth="1"/>
    <col min="41" max="41" width="8.140625" style="72" customWidth="1"/>
    <col min="42" max="42" width="9.28515625" style="70" customWidth="1"/>
    <col min="43" max="43" width="11.5703125" style="72" customWidth="1"/>
    <col min="44" max="44" width="10.85546875" style="70" customWidth="1"/>
    <col min="45" max="46" width="9.5703125" style="72" customWidth="1"/>
    <col min="47" max="47" width="10" style="70" customWidth="1"/>
    <col min="48" max="48" width="9.5703125" style="70" customWidth="1"/>
    <col min="49" max="49" width="11.85546875" style="70" customWidth="1"/>
    <col min="50" max="50" width="7.140625" style="72" customWidth="1"/>
    <col min="51" max="51" width="7.85546875" style="72" customWidth="1"/>
    <col min="52" max="52" width="9.5703125" style="70" customWidth="1"/>
    <col min="53" max="53" width="7.7109375" style="70" customWidth="1"/>
    <col min="54" max="54" width="8.28515625" style="72" customWidth="1"/>
    <col min="55" max="55" width="9.140625" style="70" customWidth="1"/>
    <col min="56" max="56" width="9.140625" style="67" customWidth="1"/>
    <col min="57" max="58" width="9.140625" style="67"/>
    <col min="59" max="60" width="9.140625" style="70"/>
    <col min="61" max="61" width="9.140625" style="67"/>
    <col min="62" max="62" width="10.140625" style="70" customWidth="1"/>
    <col min="63" max="63" width="9.140625" style="67"/>
    <col min="64" max="64" width="12.42578125" style="67" customWidth="1"/>
    <col min="65" max="65" width="13" style="67" customWidth="1"/>
    <col min="66" max="16384" width="9.140625" style="67"/>
  </cols>
  <sheetData>
    <row r="1" spans="1:65" ht="68.099999999999994" customHeight="1">
      <c r="A1" s="75" t="s">
        <v>732</v>
      </c>
      <c r="B1" s="75" t="s">
        <v>733</v>
      </c>
      <c r="C1" s="106" t="s">
        <v>734</v>
      </c>
      <c r="D1" s="107" t="s">
        <v>3</v>
      </c>
      <c r="E1" s="107" t="s">
        <v>20</v>
      </c>
      <c r="F1" s="77" t="s">
        <v>787</v>
      </c>
      <c r="G1" s="106" t="s">
        <v>735</v>
      </c>
      <c r="H1" s="76" t="s">
        <v>736</v>
      </c>
      <c r="I1" s="105" t="s">
        <v>810</v>
      </c>
      <c r="J1" s="76" t="s">
        <v>737</v>
      </c>
      <c r="K1" s="105" t="s">
        <v>820</v>
      </c>
      <c r="L1" s="76" t="s">
        <v>738</v>
      </c>
      <c r="M1" s="76" t="s">
        <v>739</v>
      </c>
      <c r="N1" s="106" t="s">
        <v>740</v>
      </c>
      <c r="O1" s="106" t="s">
        <v>824</v>
      </c>
      <c r="P1" s="106" t="s">
        <v>741</v>
      </c>
      <c r="Q1" s="106" t="s">
        <v>741</v>
      </c>
      <c r="R1" s="106" t="s">
        <v>742</v>
      </c>
      <c r="S1" s="105" t="s">
        <v>811</v>
      </c>
      <c r="T1" s="78" t="s">
        <v>743</v>
      </c>
      <c r="U1" s="79" t="s">
        <v>744</v>
      </c>
      <c r="V1" s="80" t="s">
        <v>745</v>
      </c>
      <c r="W1" s="81" t="s">
        <v>746</v>
      </c>
      <c r="X1" s="82" t="s">
        <v>747</v>
      </c>
      <c r="Y1" s="83" t="s">
        <v>4</v>
      </c>
      <c r="Z1" s="111" t="s">
        <v>748</v>
      </c>
      <c r="AA1" s="111" t="s">
        <v>749</v>
      </c>
      <c r="AB1" s="111" t="s">
        <v>750</v>
      </c>
      <c r="AC1" s="84" t="s">
        <v>751</v>
      </c>
      <c r="AD1" s="85" t="s">
        <v>752</v>
      </c>
      <c r="AE1" s="115" t="s">
        <v>753</v>
      </c>
      <c r="AF1" s="86" t="s">
        <v>754</v>
      </c>
      <c r="AG1" s="75" t="s">
        <v>755</v>
      </c>
      <c r="AH1" s="87" t="s">
        <v>756</v>
      </c>
      <c r="AI1" s="75" t="s">
        <v>757</v>
      </c>
      <c r="AJ1" s="88" t="s">
        <v>758</v>
      </c>
      <c r="AK1" s="89" t="s">
        <v>759</v>
      </c>
      <c r="AL1" s="87" t="s">
        <v>760</v>
      </c>
      <c r="AM1" s="88" t="s">
        <v>761</v>
      </c>
      <c r="AN1" s="87" t="s">
        <v>762</v>
      </c>
      <c r="AO1" s="88" t="s">
        <v>763</v>
      </c>
      <c r="AP1" s="87" t="s">
        <v>764</v>
      </c>
      <c r="AQ1" s="88" t="s">
        <v>765</v>
      </c>
      <c r="AR1" s="87" t="s">
        <v>766</v>
      </c>
      <c r="AS1" s="113" t="s">
        <v>767</v>
      </c>
      <c r="AT1" s="87" t="s">
        <v>768</v>
      </c>
      <c r="AU1" s="83" t="s">
        <v>769</v>
      </c>
      <c r="AV1" s="88" t="s">
        <v>770</v>
      </c>
      <c r="AW1" s="87" t="s">
        <v>771</v>
      </c>
      <c r="AX1" s="108" t="s">
        <v>772</v>
      </c>
      <c r="AY1" s="88" t="s">
        <v>773</v>
      </c>
      <c r="AZ1" s="87" t="s">
        <v>774</v>
      </c>
      <c r="BA1" s="108" t="s">
        <v>775</v>
      </c>
      <c r="BB1" s="88" t="s">
        <v>776</v>
      </c>
      <c r="BC1" s="87" t="s">
        <v>777</v>
      </c>
      <c r="BD1" s="87" t="s">
        <v>778</v>
      </c>
      <c r="BE1" s="90" t="s">
        <v>779</v>
      </c>
      <c r="BF1" s="91" t="s">
        <v>780</v>
      </c>
      <c r="BG1" s="92" t="s">
        <v>781</v>
      </c>
      <c r="BH1" s="93" t="s">
        <v>782</v>
      </c>
      <c r="BI1" s="120" t="s">
        <v>783</v>
      </c>
      <c r="BJ1" s="119" t="s">
        <v>823</v>
      </c>
      <c r="BK1" s="75" t="s">
        <v>784</v>
      </c>
      <c r="BL1" s="94" t="s">
        <v>785</v>
      </c>
      <c r="BM1" s="94" t="s">
        <v>786</v>
      </c>
    </row>
    <row r="2" spans="1:65" ht="60">
      <c r="A2" s="95">
        <v>2</v>
      </c>
      <c r="B2" s="46"/>
      <c r="C2" s="46"/>
      <c r="D2" s="46" t="s">
        <v>459</v>
      </c>
      <c r="E2" s="46"/>
      <c r="F2" s="46" t="s">
        <v>312</v>
      </c>
      <c r="G2" s="123" t="s">
        <v>855</v>
      </c>
      <c r="H2" s="46" t="s">
        <v>861</v>
      </c>
      <c r="I2" s="46" t="s">
        <v>859</v>
      </c>
      <c r="J2" s="123" t="s">
        <v>860</v>
      </c>
      <c r="K2" s="118" t="s">
        <v>856</v>
      </c>
      <c r="L2" s="46" t="s">
        <v>857</v>
      </c>
      <c r="M2" s="123" t="s">
        <v>895</v>
      </c>
      <c r="N2" s="170"/>
      <c r="O2" s="170"/>
      <c r="P2" s="124"/>
      <c r="Q2" s="124" t="s">
        <v>911</v>
      </c>
      <c r="R2" s="125" t="s">
        <v>905</v>
      </c>
      <c r="S2" s="46" t="s">
        <v>797</v>
      </c>
      <c r="T2" s="96">
        <v>26.36</v>
      </c>
      <c r="U2" s="97">
        <v>7.8</v>
      </c>
      <c r="V2" s="98">
        <v>3.38</v>
      </c>
      <c r="W2" s="99">
        <v>3.38</v>
      </c>
      <c r="X2" s="122">
        <v>3.38</v>
      </c>
      <c r="Y2" s="46" t="s">
        <v>151</v>
      </c>
      <c r="Z2" s="112">
        <v>38</v>
      </c>
      <c r="AA2" s="112">
        <v>33</v>
      </c>
      <c r="AB2" s="112">
        <v>36</v>
      </c>
      <c r="AC2" s="97">
        <v>2</v>
      </c>
      <c r="AD2" s="73">
        <v>4</v>
      </c>
      <c r="AE2" s="116">
        <f t="shared" ref="AE2" si="0">IF(Z2="","",Z2*AA2*AB2/1000000)</f>
        <v>4.4999999999999998E-2</v>
      </c>
      <c r="AF2" s="100">
        <f t="shared" ref="AF2" si="1">IF(AD2="","",65/AE2*AD2)</f>
        <v>5778</v>
      </c>
      <c r="AG2" s="46">
        <v>3200</v>
      </c>
      <c r="AH2" s="101">
        <f t="shared" ref="AH2" si="2">IF(ISERROR(AG2/AF2),"",AG2/AF2)</f>
        <v>0.55000000000000004</v>
      </c>
      <c r="AI2" s="46" t="s">
        <v>858</v>
      </c>
      <c r="AJ2" s="102">
        <v>0.185</v>
      </c>
      <c r="AK2" s="101">
        <f t="shared" ref="AK2" si="3">IF(ISERROR(W2*AJ2),"",W2*AJ2)</f>
        <v>0.63</v>
      </c>
      <c r="AL2" s="101">
        <f t="shared" ref="AL2" si="4">IF(ISERROR(W2+AH2+AK2),"",W2+AH2+AK2)</f>
        <v>4.5599999999999996</v>
      </c>
      <c r="AM2" s="102">
        <v>0.05</v>
      </c>
      <c r="AN2" s="101">
        <f t="shared" ref="AN2" si="5">IF(ISERROR(BG2*AM2),"",BG2*AM2)</f>
        <v>0.31</v>
      </c>
      <c r="AO2" s="102"/>
      <c r="AP2" s="101">
        <f t="shared" ref="AP2" si="6">IF(ISERROR(BG2*AO2),"",BG2*AO2)</f>
        <v>0</v>
      </c>
      <c r="AQ2" s="102"/>
      <c r="AR2" s="101">
        <f t="shared" ref="AR2" si="7">IF(ISERROR(BG2*AQ2),"",BG2*AQ2)</f>
        <v>0</v>
      </c>
      <c r="AS2" s="102"/>
      <c r="AT2" s="101">
        <f t="shared" ref="AT2" si="8">IF(ISERROR(BG2*AS2),"",BG2*AS2)</f>
        <v>0</v>
      </c>
      <c r="AU2" s="46">
        <v>200</v>
      </c>
      <c r="AV2" s="102">
        <f>AU2/AF2/BG2</f>
        <v>5.4999999999999997E-3</v>
      </c>
      <c r="AW2" s="101">
        <f t="shared" ref="AW2" si="9">IF(ISERROR(BG2*AV2),"",BG2*AV2)</f>
        <v>0.03</v>
      </c>
      <c r="AX2" s="101"/>
      <c r="AY2" s="102"/>
      <c r="AZ2" s="101">
        <f t="shared" ref="AZ2" si="10">IF(ISERROR(BG2*AY2),"",BG2*AY2)</f>
        <v>0</v>
      </c>
      <c r="BA2" s="101"/>
      <c r="BB2" s="102"/>
      <c r="BC2" s="101">
        <f t="shared" ref="BC2" si="11">IF(ISERROR(BG2*BB2),"",BG2*BB2)</f>
        <v>0</v>
      </c>
      <c r="BD2" s="101">
        <f t="shared" ref="BD2" si="12">IF(ISERROR(AN2+AP2+AR2+AW2),"",AN2+AP2+AR2+AW2)</f>
        <v>0.34</v>
      </c>
      <c r="BE2" s="101">
        <f t="shared" ref="BE2" si="13">IF(ISERROR(AL2+BD2),"",AL2+BD2)</f>
        <v>4.9000000000000004</v>
      </c>
      <c r="BF2" s="103">
        <f t="shared" ref="BF2" si="14">IF(ISERROR((BG2-BE2)/BG2),"",(BG2-BE2)/BG2)</f>
        <v>0.2147</v>
      </c>
      <c r="BG2" s="74">
        <v>6.24</v>
      </c>
      <c r="BH2" s="74">
        <v>12.99</v>
      </c>
      <c r="BI2" s="103">
        <f t="shared" ref="BI2" si="15">IF(ISERROR((BH2-BG2)/BH2),"",(BH2-BG2)/BH2)</f>
        <v>0.51959999999999995</v>
      </c>
      <c r="BJ2" s="74"/>
      <c r="BK2" s="73">
        <v>222222</v>
      </c>
      <c r="BL2" s="101">
        <f t="shared" ref="BL2" si="16">IF(ISERROR(BE2*BK2),"",BE2*BK2)</f>
        <v>1088887.8</v>
      </c>
      <c r="BM2" s="101">
        <f t="shared" ref="BM2" si="17">IF(ISERROR(BG2*BK2),"",BG2*BK2)</f>
        <v>1386665.28</v>
      </c>
    </row>
    <row r="3" spans="1:65" ht="60">
      <c r="A3" s="95">
        <v>2</v>
      </c>
      <c r="B3" s="46"/>
      <c r="C3" s="46"/>
      <c r="D3" s="46" t="s">
        <v>459</v>
      </c>
      <c r="E3" s="46"/>
      <c r="F3" s="46" t="s">
        <v>312</v>
      </c>
      <c r="G3" s="123" t="s">
        <v>855</v>
      </c>
      <c r="H3" s="46" t="s">
        <v>861</v>
      </c>
      <c r="I3" s="46" t="s">
        <v>859</v>
      </c>
      <c r="J3" s="123" t="s">
        <v>860</v>
      </c>
      <c r="K3" s="118" t="s">
        <v>856</v>
      </c>
      <c r="L3" s="46" t="s">
        <v>857</v>
      </c>
      <c r="M3" s="123" t="s">
        <v>896</v>
      </c>
      <c r="N3" s="170"/>
      <c r="O3" s="170"/>
      <c r="P3" s="124"/>
      <c r="Q3" s="124" t="s">
        <v>912</v>
      </c>
      <c r="R3" s="125" t="s">
        <v>903</v>
      </c>
      <c r="S3" s="46" t="s">
        <v>797</v>
      </c>
      <c r="T3" s="96">
        <v>26.13</v>
      </c>
      <c r="U3" s="97">
        <v>7.8</v>
      </c>
      <c r="V3" s="98">
        <v>3.35</v>
      </c>
      <c r="W3" s="99">
        <v>3.35</v>
      </c>
      <c r="X3" s="122">
        <v>3.35</v>
      </c>
      <c r="Y3" s="46" t="s">
        <v>151</v>
      </c>
      <c r="Z3" s="112">
        <v>38</v>
      </c>
      <c r="AA3" s="112">
        <v>33</v>
      </c>
      <c r="AB3" s="112">
        <v>36</v>
      </c>
      <c r="AC3" s="97">
        <v>2</v>
      </c>
      <c r="AD3" s="73">
        <v>4</v>
      </c>
      <c r="AE3" s="116">
        <f t="shared" ref="AE3:AE8" si="18">IF(Z3="","",Z3*AA3*AB3/1000000)</f>
        <v>4.4999999999999998E-2</v>
      </c>
      <c r="AF3" s="100">
        <f t="shared" ref="AF3:AF8" si="19">IF(AD3="","",65/AE3*AD3)</f>
        <v>5778</v>
      </c>
      <c r="AG3" s="46">
        <v>3200</v>
      </c>
      <c r="AH3" s="101">
        <f t="shared" ref="AH3:AH8" si="20">IF(ISERROR(AG3/AF3),"",AG3/AF3)</f>
        <v>0.55000000000000004</v>
      </c>
      <c r="AI3" s="46" t="s">
        <v>858</v>
      </c>
      <c r="AJ3" s="102">
        <v>0.185</v>
      </c>
      <c r="AK3" s="101">
        <f t="shared" ref="AK3:AK8" si="21">IF(ISERROR(W3*AJ3),"",W3*AJ3)</f>
        <v>0.62</v>
      </c>
      <c r="AL3" s="101">
        <f t="shared" ref="AL3:AL8" si="22">IF(ISERROR(W3+AH3+AK3),"",W3+AH3+AK3)</f>
        <v>4.5199999999999996</v>
      </c>
      <c r="AM3" s="102">
        <v>0.05</v>
      </c>
      <c r="AN3" s="101">
        <f t="shared" ref="AN3:AN8" si="23">IF(ISERROR(BG3*AM3),"",BG3*AM3)</f>
        <v>0.31</v>
      </c>
      <c r="AO3" s="102"/>
      <c r="AP3" s="101">
        <f t="shared" ref="AP3:AP8" si="24">IF(ISERROR(BG3*AO3),"",BG3*AO3)</f>
        <v>0</v>
      </c>
      <c r="AQ3" s="102"/>
      <c r="AR3" s="101">
        <f t="shared" ref="AR3:AR8" si="25">IF(ISERROR(BG3*AQ3),"",BG3*AQ3)</f>
        <v>0</v>
      </c>
      <c r="AS3" s="102"/>
      <c r="AT3" s="101">
        <f t="shared" ref="AT3:AT8" si="26">IF(ISERROR(BG3*AS3),"",BG3*AS3)</f>
        <v>0</v>
      </c>
      <c r="AU3" s="46">
        <v>200</v>
      </c>
      <c r="AV3" s="102">
        <f t="shared" ref="AV3:AV8" si="27">AU3/AF3/BG3</f>
        <v>5.4999999999999997E-3</v>
      </c>
      <c r="AW3" s="101">
        <f t="shared" ref="AW3:AW8" si="28">IF(ISERROR(BG3*AV3),"",BG3*AV3)</f>
        <v>0.03</v>
      </c>
      <c r="AX3" s="101"/>
      <c r="AY3" s="102"/>
      <c r="AZ3" s="101">
        <f t="shared" ref="AZ3:AZ8" si="29">IF(ISERROR(BG3*AY3),"",BG3*AY3)</f>
        <v>0</v>
      </c>
      <c r="BA3" s="101"/>
      <c r="BB3" s="102"/>
      <c r="BC3" s="101">
        <f t="shared" ref="BC3:BC8" si="30">IF(ISERROR(BG3*BB3),"",BG3*BB3)</f>
        <v>0</v>
      </c>
      <c r="BD3" s="101">
        <f t="shared" ref="BD3:BD8" si="31">IF(ISERROR(AN3+AP3+AR3+AW3),"",AN3+AP3+AR3+AW3)</f>
        <v>0.34</v>
      </c>
      <c r="BE3" s="101">
        <f t="shared" ref="BE3:BE8" si="32">IF(ISERROR(AL3+BD3),"",AL3+BD3)</f>
        <v>4.8600000000000003</v>
      </c>
      <c r="BF3" s="103">
        <f t="shared" ref="BF3:BF8" si="33">IF(ISERROR((BG3-BE3)/BG3),"",(BG3-BE3)/BG3)</f>
        <v>0.22120000000000001</v>
      </c>
      <c r="BG3" s="74">
        <v>6.24</v>
      </c>
      <c r="BH3" s="74">
        <v>12.99</v>
      </c>
      <c r="BI3" s="103">
        <f t="shared" ref="BI3:BI8" si="34">IF(ISERROR((BH3-BG3)/BH3),"",(BH3-BG3)/BH3)</f>
        <v>0.51959999999999995</v>
      </c>
      <c r="BJ3" s="74"/>
      <c r="BK3" s="73"/>
      <c r="BL3" s="101">
        <f t="shared" ref="BL3:BL8" si="35">IF(ISERROR(BE3*BK3),"",BE3*BK3)</f>
        <v>0</v>
      </c>
      <c r="BM3" s="101">
        <f t="shared" ref="BM3:BM8" si="36">IF(ISERROR(BG3*BK3),"",BG3*BK3)</f>
        <v>0</v>
      </c>
    </row>
    <row r="4" spans="1:65" ht="60">
      <c r="A4" s="95">
        <v>2</v>
      </c>
      <c r="B4" s="46"/>
      <c r="C4" s="46"/>
      <c r="D4" s="46" t="s">
        <v>459</v>
      </c>
      <c r="E4" s="46"/>
      <c r="F4" s="46" t="s">
        <v>312</v>
      </c>
      <c r="G4" s="123" t="s">
        <v>855</v>
      </c>
      <c r="H4" s="46" t="s">
        <v>861</v>
      </c>
      <c r="I4" s="46" t="s">
        <v>859</v>
      </c>
      <c r="J4" s="123" t="s">
        <v>860</v>
      </c>
      <c r="K4" s="118" t="s">
        <v>856</v>
      </c>
      <c r="L4" s="46" t="s">
        <v>857</v>
      </c>
      <c r="M4" s="123" t="s">
        <v>897</v>
      </c>
      <c r="N4" s="170"/>
      <c r="O4" s="170"/>
      <c r="P4" s="124"/>
      <c r="Q4" s="124" t="s">
        <v>913</v>
      </c>
      <c r="R4" s="125" t="s">
        <v>904</v>
      </c>
      <c r="S4" s="46" t="s">
        <v>797</v>
      </c>
      <c r="T4" s="96">
        <v>0</v>
      </c>
      <c r="U4" s="97">
        <v>7.8</v>
      </c>
      <c r="V4" s="98"/>
      <c r="W4" s="99">
        <v>0</v>
      </c>
      <c r="X4" s="122">
        <v>3.13</v>
      </c>
      <c r="Y4" s="46" t="s">
        <v>151</v>
      </c>
      <c r="Z4" s="112">
        <v>38</v>
      </c>
      <c r="AA4" s="112">
        <v>33</v>
      </c>
      <c r="AB4" s="112">
        <v>36</v>
      </c>
      <c r="AC4" s="97">
        <v>2</v>
      </c>
      <c r="AD4" s="73">
        <v>4</v>
      </c>
      <c r="AE4" s="116">
        <f t="shared" si="18"/>
        <v>4.4999999999999998E-2</v>
      </c>
      <c r="AF4" s="100">
        <f t="shared" si="19"/>
        <v>5778</v>
      </c>
      <c r="AG4" s="46">
        <v>3200</v>
      </c>
      <c r="AH4" s="101">
        <f t="shared" si="20"/>
        <v>0.55000000000000004</v>
      </c>
      <c r="AI4" s="46" t="s">
        <v>858</v>
      </c>
      <c r="AJ4" s="102">
        <v>0.185</v>
      </c>
      <c r="AK4" s="101">
        <f t="shared" si="21"/>
        <v>0</v>
      </c>
      <c r="AL4" s="101">
        <f t="shared" si="22"/>
        <v>0.55000000000000004</v>
      </c>
      <c r="AM4" s="102">
        <v>0.05</v>
      </c>
      <c r="AN4" s="101">
        <f t="shared" si="23"/>
        <v>0.31</v>
      </c>
      <c r="AO4" s="102"/>
      <c r="AP4" s="101">
        <f t="shared" si="24"/>
        <v>0</v>
      </c>
      <c r="AQ4" s="102"/>
      <c r="AR4" s="101">
        <f t="shared" si="25"/>
        <v>0</v>
      </c>
      <c r="AS4" s="102"/>
      <c r="AT4" s="101">
        <f t="shared" si="26"/>
        <v>0</v>
      </c>
      <c r="AU4" s="46">
        <v>200</v>
      </c>
      <c r="AV4" s="102">
        <f t="shared" si="27"/>
        <v>5.4999999999999997E-3</v>
      </c>
      <c r="AW4" s="101">
        <f t="shared" si="28"/>
        <v>0.03</v>
      </c>
      <c r="AX4" s="101"/>
      <c r="AY4" s="102"/>
      <c r="AZ4" s="101">
        <f t="shared" si="29"/>
        <v>0</v>
      </c>
      <c r="BA4" s="101"/>
      <c r="BB4" s="102"/>
      <c r="BC4" s="101">
        <f t="shared" si="30"/>
        <v>0</v>
      </c>
      <c r="BD4" s="101">
        <f t="shared" si="31"/>
        <v>0.34</v>
      </c>
      <c r="BE4" s="101">
        <f t="shared" si="32"/>
        <v>0.89</v>
      </c>
      <c r="BF4" s="103">
        <f t="shared" si="33"/>
        <v>0.85740000000000005</v>
      </c>
      <c r="BG4" s="74">
        <v>6.24</v>
      </c>
      <c r="BH4" s="74">
        <v>12.99</v>
      </c>
      <c r="BI4" s="103">
        <f t="shared" si="34"/>
        <v>0.51959999999999995</v>
      </c>
      <c r="BJ4" s="74"/>
      <c r="BK4" s="73"/>
      <c r="BL4" s="101">
        <f t="shared" si="35"/>
        <v>0</v>
      </c>
      <c r="BM4" s="101">
        <f t="shared" si="36"/>
        <v>0</v>
      </c>
    </row>
    <row r="5" spans="1:65" ht="60">
      <c r="A5" s="95">
        <v>2</v>
      </c>
      <c r="B5" s="46"/>
      <c r="C5" s="46"/>
      <c r="D5" s="46" t="s">
        <v>459</v>
      </c>
      <c r="E5" s="46"/>
      <c r="F5" s="46" t="s">
        <v>312</v>
      </c>
      <c r="G5" s="123" t="s">
        <v>855</v>
      </c>
      <c r="H5" s="46" t="s">
        <v>861</v>
      </c>
      <c r="I5" s="46" t="s">
        <v>859</v>
      </c>
      <c r="J5" s="123" t="s">
        <v>860</v>
      </c>
      <c r="K5" s="118" t="s">
        <v>856</v>
      </c>
      <c r="L5" s="46" t="s">
        <v>857</v>
      </c>
      <c r="M5" s="123" t="s">
        <v>898</v>
      </c>
      <c r="N5" s="170"/>
      <c r="O5" s="123"/>
      <c r="P5" s="171"/>
      <c r="Q5" s="124" t="s">
        <v>914</v>
      </c>
      <c r="R5" s="171" t="s">
        <v>906</v>
      </c>
      <c r="S5" s="46" t="s">
        <v>797</v>
      </c>
      <c r="T5" s="96">
        <v>0</v>
      </c>
      <c r="U5" s="97">
        <v>7.8</v>
      </c>
      <c r="V5" s="98"/>
      <c r="W5" s="99">
        <v>0</v>
      </c>
      <c r="X5" s="122"/>
      <c r="Y5" s="46" t="s">
        <v>151</v>
      </c>
      <c r="Z5" s="112">
        <v>38</v>
      </c>
      <c r="AA5" s="112">
        <v>33</v>
      </c>
      <c r="AB5" s="112">
        <v>36</v>
      </c>
      <c r="AC5" s="97">
        <v>2</v>
      </c>
      <c r="AD5" s="73">
        <v>4</v>
      </c>
      <c r="AE5" s="116">
        <f t="shared" si="18"/>
        <v>4.4999999999999998E-2</v>
      </c>
      <c r="AF5" s="100">
        <f t="shared" si="19"/>
        <v>5778</v>
      </c>
      <c r="AG5" s="46">
        <v>3200</v>
      </c>
      <c r="AH5" s="101">
        <f t="shared" si="20"/>
        <v>0.55000000000000004</v>
      </c>
      <c r="AI5" s="46" t="s">
        <v>858</v>
      </c>
      <c r="AJ5" s="102">
        <v>0.185</v>
      </c>
      <c r="AK5" s="101">
        <f t="shared" si="21"/>
        <v>0</v>
      </c>
      <c r="AL5" s="101">
        <f t="shared" si="22"/>
        <v>0.55000000000000004</v>
      </c>
      <c r="AM5" s="102">
        <v>0.05</v>
      </c>
      <c r="AN5" s="101">
        <f t="shared" si="23"/>
        <v>0.31</v>
      </c>
      <c r="AO5" s="102"/>
      <c r="AP5" s="101">
        <f t="shared" si="24"/>
        <v>0</v>
      </c>
      <c r="AQ5" s="102"/>
      <c r="AR5" s="101">
        <f t="shared" si="25"/>
        <v>0</v>
      </c>
      <c r="AS5" s="102"/>
      <c r="AT5" s="101">
        <f t="shared" si="26"/>
        <v>0</v>
      </c>
      <c r="AU5" s="46">
        <v>200</v>
      </c>
      <c r="AV5" s="102">
        <f t="shared" si="27"/>
        <v>5.4999999999999997E-3</v>
      </c>
      <c r="AW5" s="101">
        <f t="shared" si="28"/>
        <v>0.03</v>
      </c>
      <c r="AX5" s="101"/>
      <c r="AY5" s="102"/>
      <c r="AZ5" s="101">
        <f t="shared" si="29"/>
        <v>0</v>
      </c>
      <c r="BA5" s="101"/>
      <c r="BB5" s="102"/>
      <c r="BC5" s="101">
        <f t="shared" si="30"/>
        <v>0</v>
      </c>
      <c r="BD5" s="101">
        <f t="shared" si="31"/>
        <v>0.34</v>
      </c>
      <c r="BE5" s="101">
        <f t="shared" si="32"/>
        <v>0.89</v>
      </c>
      <c r="BF5" s="103">
        <f t="shared" si="33"/>
        <v>0.85740000000000005</v>
      </c>
      <c r="BG5" s="74">
        <v>6.24</v>
      </c>
      <c r="BH5" s="74">
        <v>12.99</v>
      </c>
      <c r="BI5" s="103">
        <f t="shared" si="34"/>
        <v>0.51959999999999995</v>
      </c>
      <c r="BJ5" s="74"/>
      <c r="BK5" s="73"/>
      <c r="BL5" s="101">
        <f t="shared" si="35"/>
        <v>0</v>
      </c>
      <c r="BM5" s="101">
        <f t="shared" si="36"/>
        <v>0</v>
      </c>
    </row>
    <row r="6" spans="1:65" ht="60">
      <c r="A6" s="95">
        <v>2</v>
      </c>
      <c r="B6" s="46"/>
      <c r="C6" s="46"/>
      <c r="D6" s="46" t="s">
        <v>459</v>
      </c>
      <c r="E6" s="46"/>
      <c r="F6" s="46" t="s">
        <v>312</v>
      </c>
      <c r="G6" s="123" t="s">
        <v>855</v>
      </c>
      <c r="H6" s="46" t="s">
        <v>861</v>
      </c>
      <c r="I6" s="46" t="s">
        <v>859</v>
      </c>
      <c r="J6" s="123" t="s">
        <v>860</v>
      </c>
      <c r="K6" s="118" t="s">
        <v>856</v>
      </c>
      <c r="L6" s="46" t="s">
        <v>857</v>
      </c>
      <c r="M6" s="123" t="s">
        <v>899</v>
      </c>
      <c r="N6" s="170"/>
      <c r="O6" s="123"/>
      <c r="P6" s="171"/>
      <c r="Q6" s="124" t="s">
        <v>915</v>
      </c>
      <c r="R6" s="171" t="s">
        <v>907</v>
      </c>
      <c r="S6" s="46" t="s">
        <v>797</v>
      </c>
      <c r="T6" s="96">
        <v>0</v>
      </c>
      <c r="U6" s="97">
        <v>7.8</v>
      </c>
      <c r="V6" s="98">
        <v>0</v>
      </c>
      <c r="W6" s="99">
        <v>0</v>
      </c>
      <c r="X6" s="122"/>
      <c r="Y6" s="46" t="s">
        <v>151</v>
      </c>
      <c r="Z6" s="112">
        <v>38</v>
      </c>
      <c r="AA6" s="112">
        <v>33</v>
      </c>
      <c r="AB6" s="112">
        <v>36</v>
      </c>
      <c r="AC6" s="97">
        <v>2</v>
      </c>
      <c r="AD6" s="73">
        <v>4</v>
      </c>
      <c r="AE6" s="116">
        <f t="shared" si="18"/>
        <v>4.4999999999999998E-2</v>
      </c>
      <c r="AF6" s="100">
        <f t="shared" si="19"/>
        <v>5778</v>
      </c>
      <c r="AG6" s="46">
        <v>3200</v>
      </c>
      <c r="AH6" s="101">
        <f t="shared" si="20"/>
        <v>0.55000000000000004</v>
      </c>
      <c r="AI6" s="46" t="s">
        <v>858</v>
      </c>
      <c r="AJ6" s="102">
        <v>0.185</v>
      </c>
      <c r="AK6" s="101">
        <f t="shared" si="21"/>
        <v>0</v>
      </c>
      <c r="AL6" s="101">
        <f t="shared" si="22"/>
        <v>0.55000000000000004</v>
      </c>
      <c r="AM6" s="102">
        <v>0.05</v>
      </c>
      <c r="AN6" s="101">
        <f t="shared" si="23"/>
        <v>0.31</v>
      </c>
      <c r="AO6" s="102"/>
      <c r="AP6" s="101">
        <f t="shared" si="24"/>
        <v>0</v>
      </c>
      <c r="AQ6" s="102"/>
      <c r="AR6" s="101">
        <f t="shared" si="25"/>
        <v>0</v>
      </c>
      <c r="AS6" s="102"/>
      <c r="AT6" s="101">
        <f t="shared" si="26"/>
        <v>0</v>
      </c>
      <c r="AU6" s="46">
        <v>200</v>
      </c>
      <c r="AV6" s="102">
        <f t="shared" si="27"/>
        <v>5.4999999999999997E-3</v>
      </c>
      <c r="AW6" s="101">
        <f t="shared" si="28"/>
        <v>0.03</v>
      </c>
      <c r="AX6" s="101"/>
      <c r="AY6" s="102"/>
      <c r="AZ6" s="101">
        <f t="shared" si="29"/>
        <v>0</v>
      </c>
      <c r="BA6" s="101"/>
      <c r="BB6" s="102"/>
      <c r="BC6" s="101">
        <f t="shared" si="30"/>
        <v>0</v>
      </c>
      <c r="BD6" s="101">
        <f t="shared" si="31"/>
        <v>0.34</v>
      </c>
      <c r="BE6" s="101">
        <f t="shared" si="32"/>
        <v>0.89</v>
      </c>
      <c r="BF6" s="103">
        <f t="shared" si="33"/>
        <v>0.85740000000000005</v>
      </c>
      <c r="BG6" s="74">
        <v>6.24</v>
      </c>
      <c r="BH6" s="74">
        <v>12.99</v>
      </c>
      <c r="BI6" s="103">
        <f t="shared" si="34"/>
        <v>0.51959999999999995</v>
      </c>
      <c r="BJ6" s="74"/>
      <c r="BK6" s="73"/>
      <c r="BL6" s="101">
        <f t="shared" si="35"/>
        <v>0</v>
      </c>
      <c r="BM6" s="101">
        <f t="shared" si="36"/>
        <v>0</v>
      </c>
    </row>
    <row r="7" spans="1:65" ht="60">
      <c r="A7" s="95">
        <v>2</v>
      </c>
      <c r="B7" s="46"/>
      <c r="C7" s="46"/>
      <c r="D7" s="46" t="s">
        <v>459</v>
      </c>
      <c r="E7" s="46"/>
      <c r="F7" s="46" t="s">
        <v>312</v>
      </c>
      <c r="G7" s="123" t="s">
        <v>855</v>
      </c>
      <c r="H7" s="46" t="s">
        <v>861</v>
      </c>
      <c r="I7" s="46" t="s">
        <v>859</v>
      </c>
      <c r="J7" s="123" t="s">
        <v>860</v>
      </c>
      <c r="K7" s="118" t="s">
        <v>856</v>
      </c>
      <c r="L7" s="46" t="s">
        <v>857</v>
      </c>
      <c r="M7" s="123" t="s">
        <v>900</v>
      </c>
      <c r="N7" s="170"/>
      <c r="O7" s="123"/>
      <c r="P7" s="171"/>
      <c r="Q7" s="124" t="s">
        <v>916</v>
      </c>
      <c r="R7" s="171" t="s">
        <v>908</v>
      </c>
      <c r="S7" s="46" t="s">
        <v>797</v>
      </c>
      <c r="T7" s="96">
        <v>0</v>
      </c>
      <c r="U7" s="97">
        <v>7.8</v>
      </c>
      <c r="V7" s="98">
        <v>0</v>
      </c>
      <c r="W7" s="99">
        <v>0</v>
      </c>
      <c r="X7" s="122"/>
      <c r="Y7" s="46" t="s">
        <v>151</v>
      </c>
      <c r="Z7" s="112">
        <v>38</v>
      </c>
      <c r="AA7" s="112">
        <v>33</v>
      </c>
      <c r="AB7" s="112">
        <v>36</v>
      </c>
      <c r="AC7" s="97">
        <v>2</v>
      </c>
      <c r="AD7" s="73">
        <v>4</v>
      </c>
      <c r="AE7" s="116">
        <f t="shared" si="18"/>
        <v>4.4999999999999998E-2</v>
      </c>
      <c r="AF7" s="100">
        <f t="shared" si="19"/>
        <v>5778</v>
      </c>
      <c r="AG7" s="46">
        <v>3200</v>
      </c>
      <c r="AH7" s="101">
        <f t="shared" si="20"/>
        <v>0.55000000000000004</v>
      </c>
      <c r="AI7" s="46" t="s">
        <v>858</v>
      </c>
      <c r="AJ7" s="102">
        <v>0.185</v>
      </c>
      <c r="AK7" s="101">
        <f t="shared" si="21"/>
        <v>0</v>
      </c>
      <c r="AL7" s="101">
        <f t="shared" si="22"/>
        <v>0.55000000000000004</v>
      </c>
      <c r="AM7" s="102">
        <v>0.05</v>
      </c>
      <c r="AN7" s="101">
        <f t="shared" si="23"/>
        <v>0.31</v>
      </c>
      <c r="AO7" s="102"/>
      <c r="AP7" s="101">
        <f t="shared" si="24"/>
        <v>0</v>
      </c>
      <c r="AQ7" s="102"/>
      <c r="AR7" s="101">
        <f t="shared" si="25"/>
        <v>0</v>
      </c>
      <c r="AS7" s="102"/>
      <c r="AT7" s="101">
        <f t="shared" si="26"/>
        <v>0</v>
      </c>
      <c r="AU7" s="46">
        <v>200</v>
      </c>
      <c r="AV7" s="102">
        <f t="shared" si="27"/>
        <v>5.4999999999999997E-3</v>
      </c>
      <c r="AW7" s="101">
        <f t="shared" si="28"/>
        <v>0.03</v>
      </c>
      <c r="AX7" s="101"/>
      <c r="AY7" s="102"/>
      <c r="AZ7" s="101">
        <f t="shared" si="29"/>
        <v>0</v>
      </c>
      <c r="BA7" s="101"/>
      <c r="BB7" s="102"/>
      <c r="BC7" s="101">
        <f t="shared" si="30"/>
        <v>0</v>
      </c>
      <c r="BD7" s="101">
        <f t="shared" si="31"/>
        <v>0.34</v>
      </c>
      <c r="BE7" s="101">
        <f t="shared" si="32"/>
        <v>0.89</v>
      </c>
      <c r="BF7" s="103">
        <f t="shared" si="33"/>
        <v>0.85740000000000005</v>
      </c>
      <c r="BG7" s="74">
        <v>6.24</v>
      </c>
      <c r="BH7" s="74">
        <v>12.99</v>
      </c>
      <c r="BI7" s="103">
        <f t="shared" si="34"/>
        <v>0.51959999999999995</v>
      </c>
      <c r="BJ7" s="74"/>
      <c r="BK7" s="73"/>
      <c r="BL7" s="101">
        <f t="shared" si="35"/>
        <v>0</v>
      </c>
      <c r="BM7" s="101">
        <f t="shared" si="36"/>
        <v>0</v>
      </c>
    </row>
    <row r="8" spans="1:65" ht="60">
      <c r="A8" s="95">
        <v>2</v>
      </c>
      <c r="B8" s="46"/>
      <c r="C8" s="46"/>
      <c r="D8" s="46" t="s">
        <v>459</v>
      </c>
      <c r="E8" s="46"/>
      <c r="F8" s="46" t="s">
        <v>312</v>
      </c>
      <c r="G8" s="123" t="s">
        <v>855</v>
      </c>
      <c r="H8" s="46" t="s">
        <v>861</v>
      </c>
      <c r="I8" s="46" t="s">
        <v>859</v>
      </c>
      <c r="J8" s="123" t="s">
        <v>860</v>
      </c>
      <c r="K8" s="118" t="s">
        <v>856</v>
      </c>
      <c r="L8" s="46" t="s">
        <v>857</v>
      </c>
      <c r="M8" s="123" t="s">
        <v>901</v>
      </c>
      <c r="N8" s="170"/>
      <c r="O8" s="123"/>
      <c r="P8" s="171"/>
      <c r="Q8" s="124" t="s">
        <v>917</v>
      </c>
      <c r="R8" s="171" t="s">
        <v>909</v>
      </c>
      <c r="S8" s="46" t="s">
        <v>797</v>
      </c>
      <c r="T8" s="96">
        <v>0</v>
      </c>
      <c r="U8" s="97">
        <v>7.8</v>
      </c>
      <c r="V8" s="98">
        <v>0</v>
      </c>
      <c r="W8" s="99">
        <v>0</v>
      </c>
      <c r="X8" s="122"/>
      <c r="Y8" s="46" t="s">
        <v>151</v>
      </c>
      <c r="Z8" s="112">
        <v>38</v>
      </c>
      <c r="AA8" s="112">
        <v>33</v>
      </c>
      <c r="AB8" s="112">
        <v>36</v>
      </c>
      <c r="AC8" s="97">
        <v>2</v>
      </c>
      <c r="AD8" s="73">
        <v>4</v>
      </c>
      <c r="AE8" s="116">
        <f t="shared" si="18"/>
        <v>4.4999999999999998E-2</v>
      </c>
      <c r="AF8" s="100">
        <f t="shared" si="19"/>
        <v>5778</v>
      </c>
      <c r="AG8" s="46">
        <v>3200</v>
      </c>
      <c r="AH8" s="101">
        <f t="shared" si="20"/>
        <v>0.55000000000000004</v>
      </c>
      <c r="AI8" s="46" t="s">
        <v>858</v>
      </c>
      <c r="AJ8" s="102">
        <v>0.185</v>
      </c>
      <c r="AK8" s="101">
        <f t="shared" si="21"/>
        <v>0</v>
      </c>
      <c r="AL8" s="101">
        <f t="shared" si="22"/>
        <v>0.55000000000000004</v>
      </c>
      <c r="AM8" s="102">
        <v>0.05</v>
      </c>
      <c r="AN8" s="101">
        <f t="shared" si="23"/>
        <v>0.31</v>
      </c>
      <c r="AO8" s="102"/>
      <c r="AP8" s="101">
        <f t="shared" si="24"/>
        <v>0</v>
      </c>
      <c r="AQ8" s="102"/>
      <c r="AR8" s="101">
        <f t="shared" si="25"/>
        <v>0</v>
      </c>
      <c r="AS8" s="102"/>
      <c r="AT8" s="101">
        <f t="shared" si="26"/>
        <v>0</v>
      </c>
      <c r="AU8" s="46">
        <v>200</v>
      </c>
      <c r="AV8" s="102">
        <f t="shared" si="27"/>
        <v>5.4999999999999997E-3</v>
      </c>
      <c r="AW8" s="101">
        <f t="shared" si="28"/>
        <v>0.03</v>
      </c>
      <c r="AX8" s="101"/>
      <c r="AY8" s="102"/>
      <c r="AZ8" s="101">
        <f t="shared" si="29"/>
        <v>0</v>
      </c>
      <c r="BA8" s="101"/>
      <c r="BB8" s="102"/>
      <c r="BC8" s="101">
        <f t="shared" si="30"/>
        <v>0</v>
      </c>
      <c r="BD8" s="101">
        <f t="shared" si="31"/>
        <v>0.34</v>
      </c>
      <c r="BE8" s="101">
        <f t="shared" si="32"/>
        <v>0.89</v>
      </c>
      <c r="BF8" s="103">
        <f t="shared" si="33"/>
        <v>0.85740000000000005</v>
      </c>
      <c r="BG8" s="74">
        <v>6.24</v>
      </c>
      <c r="BH8" s="74">
        <v>12.99</v>
      </c>
      <c r="BI8" s="103">
        <f t="shared" si="34"/>
        <v>0.51959999999999995</v>
      </c>
      <c r="BJ8" s="74"/>
      <c r="BK8" s="73"/>
      <c r="BL8" s="101">
        <f t="shared" si="35"/>
        <v>0</v>
      </c>
      <c r="BM8" s="101">
        <f t="shared" si="36"/>
        <v>0</v>
      </c>
    </row>
    <row r="9" spans="1:65" ht="60">
      <c r="A9" s="95">
        <v>2</v>
      </c>
      <c r="B9" s="46"/>
      <c r="C9" s="46"/>
      <c r="D9" s="46" t="s">
        <v>459</v>
      </c>
      <c r="E9" s="46"/>
      <c r="F9" s="46" t="s">
        <v>312</v>
      </c>
      <c r="G9" s="123" t="s">
        <v>855</v>
      </c>
      <c r="H9" s="46" t="s">
        <v>861</v>
      </c>
      <c r="I9" s="46" t="s">
        <v>859</v>
      </c>
      <c r="J9" s="123" t="s">
        <v>860</v>
      </c>
      <c r="K9" s="118" t="s">
        <v>856</v>
      </c>
      <c r="L9" s="46" t="s">
        <v>857</v>
      </c>
      <c r="M9" s="123" t="s">
        <v>902</v>
      </c>
      <c r="N9" s="170"/>
      <c r="O9" s="123"/>
      <c r="P9" s="171"/>
      <c r="Q9" s="124" t="s">
        <v>918</v>
      </c>
      <c r="R9" s="171" t="s">
        <v>910</v>
      </c>
      <c r="S9" s="46" t="s">
        <v>797</v>
      </c>
      <c r="T9" s="96">
        <v>0</v>
      </c>
      <c r="U9" s="97">
        <v>7.8</v>
      </c>
      <c r="V9" s="98">
        <v>0</v>
      </c>
      <c r="W9" s="99">
        <v>0</v>
      </c>
      <c r="X9" s="122"/>
      <c r="Y9" s="46" t="s">
        <v>151</v>
      </c>
      <c r="Z9" s="112">
        <v>38</v>
      </c>
      <c r="AA9" s="112">
        <v>33</v>
      </c>
      <c r="AB9" s="112">
        <v>36</v>
      </c>
      <c r="AC9" s="97">
        <v>2</v>
      </c>
      <c r="AD9" s="73">
        <v>4</v>
      </c>
      <c r="AE9" s="116">
        <f t="shared" ref="AE9" si="37">IF(Z9="","",Z9*AA9*AB9/1000000)</f>
        <v>4.4999999999999998E-2</v>
      </c>
      <c r="AF9" s="100">
        <f t="shared" ref="AF9" si="38">IF(AD9="","",65/AE9*AD9)</f>
        <v>5778</v>
      </c>
      <c r="AG9" s="46">
        <v>3200</v>
      </c>
      <c r="AH9" s="101">
        <f t="shared" ref="AH9" si="39">IF(ISERROR(AG9/AF9),"",AG9/AF9)</f>
        <v>0.55000000000000004</v>
      </c>
      <c r="AI9" s="46" t="s">
        <v>858</v>
      </c>
      <c r="AJ9" s="102">
        <v>0.185</v>
      </c>
      <c r="AK9" s="101">
        <f t="shared" ref="AK9" si="40">IF(ISERROR(W9*AJ9),"",W9*AJ9)</f>
        <v>0</v>
      </c>
      <c r="AL9" s="101">
        <f t="shared" ref="AL9" si="41">IF(ISERROR(W9+AH9+AK9),"",W9+AH9+AK9)</f>
        <v>0.55000000000000004</v>
      </c>
      <c r="AM9" s="102">
        <v>0.05</v>
      </c>
      <c r="AN9" s="101">
        <f t="shared" ref="AN9" si="42">IF(ISERROR(BG9*AM9),"",BG9*AM9)</f>
        <v>0.31</v>
      </c>
      <c r="AO9" s="102"/>
      <c r="AP9" s="101">
        <f t="shared" ref="AP9" si="43">IF(ISERROR(BG9*AO9),"",BG9*AO9)</f>
        <v>0</v>
      </c>
      <c r="AQ9" s="102"/>
      <c r="AR9" s="101">
        <f t="shared" ref="AR9" si="44">IF(ISERROR(BG9*AQ9),"",BG9*AQ9)</f>
        <v>0</v>
      </c>
      <c r="AS9" s="102"/>
      <c r="AT9" s="101">
        <f t="shared" ref="AT9" si="45">IF(ISERROR(BG9*AS9),"",BG9*AS9)</f>
        <v>0</v>
      </c>
      <c r="AU9" s="46">
        <v>200</v>
      </c>
      <c r="AV9" s="102">
        <f t="shared" ref="AV9" si="46">AU9/AF9/BG9</f>
        <v>5.4999999999999997E-3</v>
      </c>
      <c r="AW9" s="101">
        <f t="shared" ref="AW9" si="47">IF(ISERROR(BG9*AV9),"",BG9*AV9)</f>
        <v>0.03</v>
      </c>
      <c r="AX9" s="101"/>
      <c r="AY9" s="102"/>
      <c r="AZ9" s="101">
        <f t="shared" ref="AZ9" si="48">IF(ISERROR(BG9*AY9),"",BG9*AY9)</f>
        <v>0</v>
      </c>
      <c r="BA9" s="101"/>
      <c r="BB9" s="102"/>
      <c r="BC9" s="101">
        <f t="shared" ref="BC9" si="49">IF(ISERROR(BG9*BB9),"",BG9*BB9)</f>
        <v>0</v>
      </c>
      <c r="BD9" s="101">
        <f t="shared" ref="BD9" si="50">IF(ISERROR(AN9+AP9+AR9+AW9),"",AN9+AP9+AR9+AW9)</f>
        <v>0.34</v>
      </c>
      <c r="BE9" s="101">
        <f t="shared" ref="BE9" si="51">IF(ISERROR(AL9+BD9),"",AL9+BD9)</f>
        <v>0.89</v>
      </c>
      <c r="BF9" s="103">
        <f t="shared" ref="BF9" si="52">IF(ISERROR((BG9-BE9)/BG9),"",(BG9-BE9)/BG9)</f>
        <v>0.85740000000000005</v>
      </c>
      <c r="BG9" s="74">
        <v>6.24</v>
      </c>
      <c r="BH9" s="74">
        <v>12.99</v>
      </c>
      <c r="BI9" s="103">
        <f t="shared" ref="BI9" si="53">IF(ISERROR((BH9-BG9)/BH9),"",(BH9-BG9)/BH9)</f>
        <v>0.51959999999999995</v>
      </c>
      <c r="BJ9" s="74"/>
      <c r="BK9" s="73"/>
      <c r="BL9" s="101">
        <f t="shared" ref="BL9" si="54">IF(ISERROR(BE9*BK9),"",BE9*BK9)</f>
        <v>0</v>
      </c>
      <c r="BM9" s="101">
        <f t="shared" ref="BM9" si="55">IF(ISERROR(BG9*BK9),"",BG9*BK9)</f>
        <v>0</v>
      </c>
    </row>
  </sheetData>
  <sheetProtection insertRows="0" deleteRows="0" sort="0"/>
  <protectedRanges>
    <protectedRange sqref="L10:N109 F2:F9 U2:U9 AS1:AT1 AX1 BA1 A10:J109 P10:BC109 AE2:AE9" name="Range1"/>
    <protectedRange sqref="K10:K114" name="Range1_1"/>
    <protectedRange sqref="BJ10:BJ109" name="Range1_2"/>
    <protectedRange sqref="O10:O109" name="Range1_2_1"/>
    <protectedRange sqref="BK2:BK9 BH2:BI9 A2:E9 L2:M9 AF2:BF9 G2:J9 P2:P9 R2:T9 V2:AD9" name="Range1_3"/>
    <protectedRange sqref="K2:K9" name="Range1_1_1"/>
    <protectedRange sqref="BJ2:BJ9" name="Range1_2_2"/>
    <protectedRange sqref="O5:O9 Q2:Q9" name="Range1_2_1_1"/>
  </protectedRanges>
  <phoneticPr fontId="2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ValueSelection!$F$2:$F$27</xm:f>
          </x14:formula1>
          <xm:sqref>F2:F9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FA4C-4308-4619-ABBB-4E605265A02E}">
  <dimension ref="A1:U15"/>
  <sheetViews>
    <sheetView zoomScale="77" zoomScaleNormal="77" workbookViewId="0">
      <selection activeCell="G19" sqref="G19"/>
    </sheetView>
  </sheetViews>
  <sheetFormatPr defaultColWidth="9.85546875" defaultRowHeight="17.25"/>
  <cols>
    <col min="1" max="1" width="16.140625" style="154" customWidth="1"/>
    <col min="2" max="2" width="32.7109375" style="154" customWidth="1"/>
    <col min="3" max="3" width="10.42578125" style="154" customWidth="1"/>
    <col min="4" max="4" width="12.85546875" style="154" customWidth="1"/>
    <col min="5" max="5" width="11.7109375" style="154" customWidth="1"/>
    <col min="6" max="6" width="10.85546875" style="154" customWidth="1"/>
    <col min="7" max="7" width="19.140625" style="154" customWidth="1"/>
    <col min="8" max="8" width="16.140625" style="154" customWidth="1"/>
    <col min="9" max="9" width="20" style="154" customWidth="1"/>
    <col min="10" max="10" width="11.140625" style="154" customWidth="1"/>
    <col min="11" max="11" width="18.140625" style="154" customWidth="1"/>
    <col min="12" max="12" width="9.85546875" style="154"/>
    <col min="13" max="13" width="19.42578125" style="154" customWidth="1"/>
    <col min="14" max="14" width="9.85546875" style="154"/>
    <col min="15" max="15" width="17.140625" style="154" customWidth="1"/>
    <col min="16" max="16" width="9.85546875" style="154"/>
    <col min="17" max="17" width="17.140625" style="154" customWidth="1"/>
    <col min="18" max="18" width="10.85546875" style="154" customWidth="1"/>
    <col min="19" max="19" width="11.140625" style="154" customWidth="1"/>
    <col min="20" max="20" width="11.5703125" style="154" customWidth="1"/>
    <col min="21" max="21" width="31.140625" style="154" customWidth="1"/>
    <col min="22" max="22" width="12.42578125" style="154" customWidth="1"/>
    <col min="23" max="16384" width="9.85546875" style="154"/>
  </cols>
  <sheetData>
    <row r="1" spans="1:21" ht="8.25" customHeight="1"/>
    <row r="2" spans="1:21" ht="44.25" customHeight="1">
      <c r="A2" s="155" t="s">
        <v>862</v>
      </c>
      <c r="F2" s="187" t="s">
        <v>863</v>
      </c>
      <c r="G2" s="187"/>
      <c r="H2" s="187" t="s">
        <v>864</v>
      </c>
      <c r="I2" s="187"/>
      <c r="J2" s="187" t="s">
        <v>865</v>
      </c>
      <c r="K2" s="187"/>
      <c r="L2" s="172" t="s">
        <v>866</v>
      </c>
      <c r="M2" s="172"/>
      <c r="N2" s="172" t="s">
        <v>867</v>
      </c>
      <c r="O2" s="172"/>
      <c r="P2" s="172" t="s">
        <v>868</v>
      </c>
      <c r="Q2" s="172"/>
      <c r="R2" s="175" t="s">
        <v>869</v>
      </c>
      <c r="S2" s="175"/>
      <c r="T2" s="176" t="s">
        <v>870</v>
      </c>
      <c r="U2" s="179" t="s">
        <v>871</v>
      </c>
    </row>
    <row r="3" spans="1:21" ht="18.75" customHeight="1">
      <c r="A3" s="183" t="s">
        <v>872</v>
      </c>
      <c r="B3" s="183" t="s">
        <v>873</v>
      </c>
      <c r="C3" s="183" t="s">
        <v>874</v>
      </c>
      <c r="D3" s="183" t="s">
        <v>875</v>
      </c>
      <c r="E3" s="184" t="s">
        <v>876</v>
      </c>
      <c r="F3" s="184" t="s">
        <v>877</v>
      </c>
      <c r="G3" s="184" t="s">
        <v>878</v>
      </c>
      <c r="H3" s="184" t="s">
        <v>877</v>
      </c>
      <c r="I3" s="184" t="s">
        <v>878</v>
      </c>
      <c r="J3" s="184" t="s">
        <v>879</v>
      </c>
      <c r="K3" s="184" t="s">
        <v>878</v>
      </c>
      <c r="L3" s="173" t="s">
        <v>879</v>
      </c>
      <c r="M3" s="173" t="s">
        <v>878</v>
      </c>
      <c r="N3" s="173" t="s">
        <v>879</v>
      </c>
      <c r="O3" s="173" t="s">
        <v>878</v>
      </c>
      <c r="P3" s="173" t="s">
        <v>879</v>
      </c>
      <c r="Q3" s="173" t="s">
        <v>878</v>
      </c>
      <c r="R3" s="182" t="s">
        <v>880</v>
      </c>
      <c r="S3" s="182"/>
      <c r="T3" s="177"/>
      <c r="U3" s="180"/>
    </row>
    <row r="4" spans="1:21" ht="33">
      <c r="A4" s="183"/>
      <c r="B4" s="183"/>
      <c r="C4" s="183"/>
      <c r="D4" s="183"/>
      <c r="E4" s="185"/>
      <c r="F4" s="186"/>
      <c r="G4" s="186" t="s">
        <v>881</v>
      </c>
      <c r="H4" s="186"/>
      <c r="I4" s="188" t="s">
        <v>881</v>
      </c>
      <c r="J4" s="186"/>
      <c r="K4" s="186" t="s">
        <v>881</v>
      </c>
      <c r="L4" s="174"/>
      <c r="M4" s="174" t="s">
        <v>881</v>
      </c>
      <c r="N4" s="174"/>
      <c r="O4" s="174" t="s">
        <v>881</v>
      </c>
      <c r="P4" s="174"/>
      <c r="Q4" s="174" t="s">
        <v>881</v>
      </c>
      <c r="R4" s="156" t="s">
        <v>882</v>
      </c>
      <c r="S4" s="156" t="s">
        <v>883</v>
      </c>
      <c r="T4" s="178"/>
      <c r="U4" s="181"/>
    </row>
    <row r="5" spans="1:21" ht="45" customHeight="1">
      <c r="A5" s="189" t="s">
        <v>884</v>
      </c>
      <c r="B5" s="157" t="s">
        <v>885</v>
      </c>
      <c r="C5" s="158" t="s">
        <v>886</v>
      </c>
      <c r="D5" s="158" t="s">
        <v>887</v>
      </c>
      <c r="E5" s="159">
        <f>222222*75%</f>
        <v>166667</v>
      </c>
      <c r="F5" s="160">
        <f>[35]wrap!S4</f>
        <v>26.36</v>
      </c>
      <c r="G5" s="160">
        <f>F5*E5</f>
        <v>4393342.12</v>
      </c>
      <c r="H5" s="160">
        <f>[35]生控部价格!G4</f>
        <v>26.3</v>
      </c>
      <c r="I5" s="160">
        <f>H5*$E5</f>
        <v>4383342.0999999996</v>
      </c>
      <c r="J5" s="161">
        <v>27.53</v>
      </c>
      <c r="K5" s="160">
        <f>J5*$E5</f>
        <v>4588342.51</v>
      </c>
      <c r="L5" s="162">
        <v>27.2</v>
      </c>
      <c r="M5" s="161">
        <f>L5*$E5</f>
        <v>4533342.4000000004</v>
      </c>
      <c r="N5" s="163">
        <v>29.44</v>
      </c>
      <c r="O5" s="160">
        <f>N5*$E5</f>
        <v>4906676.4800000004</v>
      </c>
      <c r="P5" s="164">
        <f>[35]creation!H4</f>
        <v>26.36</v>
      </c>
      <c r="Q5" s="160">
        <f>P5*$E5</f>
        <v>4393342.12</v>
      </c>
      <c r="R5" s="165">
        <f>(P5-F5)/F5</f>
        <v>0</v>
      </c>
      <c r="S5" s="165">
        <f>(P5-H5)/H5</f>
        <v>2.3E-3</v>
      </c>
      <c r="T5" s="166">
        <f>[35]wrap!BE6</f>
        <v>0.17549999999999999</v>
      </c>
      <c r="U5" s="191" t="s">
        <v>888</v>
      </c>
    </row>
    <row r="6" spans="1:21" ht="45" customHeight="1">
      <c r="A6" s="190"/>
      <c r="B6" s="157" t="s">
        <v>889</v>
      </c>
      <c r="C6" s="158" t="s">
        <v>886</v>
      </c>
      <c r="D6" s="158" t="s">
        <v>887</v>
      </c>
      <c r="E6" s="159">
        <f>222222-E5</f>
        <v>55555</v>
      </c>
      <c r="F6" s="160">
        <f>F5</f>
        <v>26.36</v>
      </c>
      <c r="G6" s="160">
        <f t="shared" ref="G6" si="0">F6*E6</f>
        <v>1464429.8</v>
      </c>
      <c r="H6" s="160">
        <f>[35]生控部价格!G5</f>
        <v>26</v>
      </c>
      <c r="I6" s="160">
        <f t="shared" ref="I6" si="1">H6*$E6</f>
        <v>1444430</v>
      </c>
      <c r="J6" s="161">
        <v>27</v>
      </c>
      <c r="K6" s="160">
        <f t="shared" ref="K6" si="2">J6*$E6</f>
        <v>1499985</v>
      </c>
      <c r="L6" s="162">
        <v>26.9</v>
      </c>
      <c r="M6" s="161">
        <f>L6*$E6</f>
        <v>1494429.5</v>
      </c>
      <c r="N6" s="163">
        <v>28.93</v>
      </c>
      <c r="O6" s="160">
        <f>N6*$E6</f>
        <v>1607206.15</v>
      </c>
      <c r="P6" s="164">
        <f>[35]creation!H5</f>
        <v>26.13</v>
      </c>
      <c r="Q6" s="160">
        <f>P6*$E6</f>
        <v>1451652.15</v>
      </c>
      <c r="R6" s="165">
        <f t="shared" ref="R6:R8" si="3">(P6-F6)/F6</f>
        <v>-8.6999999999999994E-3</v>
      </c>
      <c r="S6" s="165">
        <f t="shared" ref="S6:S8" si="4">(P6-H6)/H6</f>
        <v>5.0000000000000001E-3</v>
      </c>
      <c r="T6" s="166">
        <f>[35]wrap!BE7</f>
        <v>0.18149999999999999</v>
      </c>
      <c r="U6" s="192"/>
    </row>
    <row r="7" spans="1:21" ht="45" customHeight="1">
      <c r="A7" s="189" t="s">
        <v>890</v>
      </c>
      <c r="B7" s="157" t="s">
        <v>891</v>
      </c>
      <c r="C7" s="158" t="s">
        <v>886</v>
      </c>
      <c r="D7" s="158" t="s">
        <v>887</v>
      </c>
      <c r="E7" s="159">
        <f>86957*75%</f>
        <v>65218</v>
      </c>
      <c r="F7" s="160">
        <f>[35]throw!S5</f>
        <v>24.41</v>
      </c>
      <c r="G7" s="160">
        <f>SUM(G5:G6)</f>
        <v>5857771.9199999999</v>
      </c>
      <c r="H7" s="160">
        <f>[35]生控部价格!G6</f>
        <v>26.1</v>
      </c>
      <c r="I7" s="160">
        <f>SUM(I5:I6)</f>
        <v>5827772.0999999996</v>
      </c>
      <c r="J7" s="161">
        <v>25.43</v>
      </c>
      <c r="K7" s="160">
        <f>SUM(K5:K6)</f>
        <v>6088327.5099999998</v>
      </c>
      <c r="L7" s="162">
        <v>26.2</v>
      </c>
      <c r="M7" s="161">
        <f>SUM(M5:M6)</f>
        <v>6027771.9000000004</v>
      </c>
      <c r="N7" s="163">
        <v>26.5</v>
      </c>
      <c r="O7" s="160">
        <f>SUM(O5:O6)</f>
        <v>6513882.6299999999</v>
      </c>
      <c r="P7" s="164">
        <f>[35]creation!H6</f>
        <v>24.41</v>
      </c>
      <c r="Q7" s="160">
        <f>SUM(Q5:Q6)</f>
        <v>5844994.2699999996</v>
      </c>
      <c r="R7" s="165">
        <f t="shared" si="3"/>
        <v>0</v>
      </c>
      <c r="S7" s="165">
        <f t="shared" si="4"/>
        <v>-6.4799999999999996E-2</v>
      </c>
      <c r="T7" s="166">
        <f>[35]throw!BE8</f>
        <v>6.8599999999999994E-2</v>
      </c>
      <c r="U7" s="191" t="s">
        <v>888</v>
      </c>
    </row>
    <row r="8" spans="1:21" ht="45" customHeight="1">
      <c r="A8" s="190"/>
      <c r="B8" s="157" t="s">
        <v>892</v>
      </c>
      <c r="C8" s="158" t="s">
        <v>886</v>
      </c>
      <c r="D8" s="158" t="s">
        <v>887</v>
      </c>
      <c r="E8" s="159">
        <f>86957-E7</f>
        <v>21739</v>
      </c>
      <c r="F8" s="160">
        <f>[35]throw!S4</f>
        <v>24.26</v>
      </c>
      <c r="G8" s="160">
        <f>SUM(G6:G7)</f>
        <v>7322201.7199999997</v>
      </c>
      <c r="H8" s="160">
        <f>[35]生控部价格!G7</f>
        <v>25.7</v>
      </c>
      <c r="I8" s="160">
        <f>SUM(I6:I7)</f>
        <v>7272202.0999999996</v>
      </c>
      <c r="J8" s="161">
        <v>24.96</v>
      </c>
      <c r="K8" s="160">
        <f>SUM(K6:K7)</f>
        <v>7588312.5099999998</v>
      </c>
      <c r="L8" s="162">
        <v>25.8</v>
      </c>
      <c r="M8" s="161">
        <f>SUM(M6:M7)</f>
        <v>7522201.4000000004</v>
      </c>
      <c r="N8" s="163">
        <v>24.76</v>
      </c>
      <c r="O8" s="160">
        <f>SUM(O6:O7)</f>
        <v>8121088.7800000003</v>
      </c>
      <c r="P8" s="164">
        <f>[35]creation!H7</f>
        <v>24.26</v>
      </c>
      <c r="Q8" s="160">
        <f>SUM(Q6:Q7)</f>
        <v>7296646.4199999999</v>
      </c>
      <c r="R8" s="165">
        <f t="shared" si="3"/>
        <v>0</v>
      </c>
      <c r="S8" s="165">
        <f t="shared" si="4"/>
        <v>-5.6000000000000001E-2</v>
      </c>
      <c r="T8" s="166">
        <f>[35]throw!BE7</f>
        <v>7.3400000000000007E-2</v>
      </c>
      <c r="U8" s="192"/>
    </row>
    <row r="9" spans="1:21" ht="18">
      <c r="F9" s="172" t="s">
        <v>868</v>
      </c>
      <c r="G9" s="172"/>
    </row>
    <row r="10" spans="1:21" ht="18">
      <c r="A10" s="183" t="s">
        <v>872</v>
      </c>
      <c r="B10" s="183" t="s">
        <v>873</v>
      </c>
      <c r="C10" s="183" t="s">
        <v>874</v>
      </c>
      <c r="D10" s="183" t="s">
        <v>875</v>
      </c>
      <c r="E10" s="184" t="s">
        <v>876</v>
      </c>
      <c r="F10" s="173" t="s">
        <v>879</v>
      </c>
      <c r="G10" s="173" t="s">
        <v>878</v>
      </c>
      <c r="H10" s="167" t="s">
        <v>893</v>
      </c>
    </row>
    <row r="11" spans="1:21" ht="18">
      <c r="A11" s="183"/>
      <c r="B11" s="183"/>
      <c r="C11" s="183"/>
      <c r="D11" s="183"/>
      <c r="E11" s="185"/>
      <c r="F11" s="174"/>
      <c r="G11" s="174" t="s">
        <v>881</v>
      </c>
      <c r="H11" s="167" t="s">
        <v>894</v>
      </c>
    </row>
    <row r="12" spans="1:21">
      <c r="A12" s="189" t="s">
        <v>884</v>
      </c>
      <c r="B12" s="157" t="s">
        <v>885</v>
      </c>
      <c r="C12" s="158" t="s">
        <v>886</v>
      </c>
      <c r="D12" s="158" t="s">
        <v>887</v>
      </c>
      <c r="E12" s="159">
        <f>222222*75%</f>
        <v>166667</v>
      </c>
      <c r="F12" s="168">
        <f>P5</f>
        <v>26.36</v>
      </c>
      <c r="G12" s="160">
        <f>F12*$E12</f>
        <v>4393342.12</v>
      </c>
      <c r="H12" s="169">
        <v>3.38</v>
      </c>
    </row>
    <row r="13" spans="1:21">
      <c r="A13" s="190"/>
      <c r="B13" s="157" t="s">
        <v>889</v>
      </c>
      <c r="C13" s="158" t="s">
        <v>886</v>
      </c>
      <c r="D13" s="158" t="s">
        <v>887</v>
      </c>
      <c r="E13" s="159">
        <f>222222-E12</f>
        <v>55555</v>
      </c>
      <c r="F13" s="168">
        <f t="shared" ref="F13:F15" si="5">P6</f>
        <v>26.13</v>
      </c>
      <c r="G13" s="160">
        <f>F13*$E13</f>
        <v>1451652.15</v>
      </c>
      <c r="H13" s="169">
        <v>3.35</v>
      </c>
    </row>
    <row r="14" spans="1:21">
      <c r="A14" s="189" t="s">
        <v>890</v>
      </c>
      <c r="B14" s="157" t="s">
        <v>891</v>
      </c>
      <c r="C14" s="158" t="s">
        <v>886</v>
      </c>
      <c r="D14" s="158" t="s">
        <v>887</v>
      </c>
      <c r="E14" s="159">
        <f>86957*75%</f>
        <v>65218</v>
      </c>
      <c r="F14" s="168">
        <f t="shared" si="5"/>
        <v>24.41</v>
      </c>
      <c r="G14" s="160">
        <f>SUM(G12:G13)</f>
        <v>5844994.2699999996</v>
      </c>
      <c r="H14" s="169">
        <v>3.13</v>
      </c>
    </row>
    <row r="15" spans="1:21">
      <c r="A15" s="190"/>
      <c r="B15" s="157" t="s">
        <v>892</v>
      </c>
      <c r="C15" s="158" t="s">
        <v>886</v>
      </c>
      <c r="D15" s="158" t="s">
        <v>887</v>
      </c>
      <c r="E15" s="159">
        <f>86957-E14</f>
        <v>21739</v>
      </c>
      <c r="F15" s="168">
        <f t="shared" si="5"/>
        <v>24.26</v>
      </c>
      <c r="G15" s="160">
        <f>SUM(G13:G14)</f>
        <v>7296646.4199999999</v>
      </c>
      <c r="H15" s="169">
        <v>3.11</v>
      </c>
    </row>
  </sheetData>
  <mergeCells count="41">
    <mergeCell ref="G10:G11"/>
    <mergeCell ref="A12:A13"/>
    <mergeCell ref="A14:A15"/>
    <mergeCell ref="U5:U6"/>
    <mergeCell ref="A7:A8"/>
    <mergeCell ref="U7:U8"/>
    <mergeCell ref="F9:G9"/>
    <mergeCell ref="A10:A11"/>
    <mergeCell ref="B10:B11"/>
    <mergeCell ref="C10:C11"/>
    <mergeCell ref="D10:D11"/>
    <mergeCell ref="E10:E11"/>
    <mergeCell ref="F10:F11"/>
    <mergeCell ref="A5:A6"/>
    <mergeCell ref="F3:F4"/>
    <mergeCell ref="G3:G4"/>
    <mergeCell ref="F2:G2"/>
    <mergeCell ref="H2:I2"/>
    <mergeCell ref="J2:K2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P2:Q2"/>
    <mergeCell ref="M3:M4"/>
    <mergeCell ref="R2:S2"/>
    <mergeCell ref="T2:T4"/>
    <mergeCell ref="U2:U4"/>
    <mergeCell ref="L2:M2"/>
    <mergeCell ref="N2:O2"/>
    <mergeCell ref="L3:L4"/>
    <mergeCell ref="N3:N4"/>
    <mergeCell ref="O3:O4"/>
    <mergeCell ref="P3:P4"/>
    <mergeCell ref="Q3:Q4"/>
    <mergeCell ref="R3:S3"/>
  </mergeCells>
  <phoneticPr fontId="28" type="noConversion"/>
  <pageMargins left="0.27" right="0.34" top="0.36" bottom="0.26" header="0.31" footer="0.1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82B1-078D-401A-83A4-7F4CDBFF9A11}">
  <dimension ref="A1:E14"/>
  <sheetViews>
    <sheetView workbookViewId="0">
      <pane ySplit="1" topLeftCell="A6" activePane="bottomLeft" state="frozen"/>
      <selection activeCell="D1" sqref="D1"/>
      <selection pane="bottomLeft" activeCell="A18" sqref="A18:C18"/>
    </sheetView>
  </sheetViews>
  <sheetFormatPr defaultColWidth="8.7109375" defaultRowHeight="14.25"/>
  <cols>
    <col min="1" max="1" width="18.85546875" style="153" customWidth="1"/>
    <col min="2" max="5" width="35.85546875" style="133" customWidth="1"/>
    <col min="6" max="16384" width="8.7109375" style="131"/>
  </cols>
  <sheetData>
    <row r="1" spans="1:5" s="128" customFormat="1">
      <c r="A1" s="126" t="s">
        <v>830</v>
      </c>
      <c r="B1" s="127"/>
      <c r="C1" s="127"/>
      <c r="D1" s="127"/>
      <c r="E1" s="127"/>
    </row>
    <row r="2" spans="1:5">
      <c r="A2" s="129" t="s">
        <v>831</v>
      </c>
      <c r="B2" s="130"/>
      <c r="C2" s="130"/>
      <c r="D2" s="130"/>
      <c r="E2" s="130"/>
    </row>
    <row r="3" spans="1:5">
      <c r="A3" s="132" t="s">
        <v>832</v>
      </c>
    </row>
    <row r="4" spans="1:5">
      <c r="A4" s="134" t="s">
        <v>833</v>
      </c>
    </row>
    <row r="5" spans="1:5">
      <c r="A5" s="135" t="s">
        <v>827</v>
      </c>
      <c r="B5" s="136"/>
      <c r="C5" s="136"/>
      <c r="D5" s="136"/>
      <c r="E5" s="136"/>
    </row>
    <row r="6" spans="1:5" ht="129" customHeight="1">
      <c r="A6" s="137" t="s">
        <v>834</v>
      </c>
      <c r="B6" s="138"/>
      <c r="C6" s="138"/>
      <c r="D6" s="138"/>
      <c r="E6" s="138"/>
    </row>
    <row r="7" spans="1:5" ht="53.25" customHeight="1">
      <c r="A7" s="139" t="s">
        <v>828</v>
      </c>
      <c r="B7" s="140" t="s">
        <v>835</v>
      </c>
      <c r="C7" s="140" t="s">
        <v>836</v>
      </c>
      <c r="D7" s="140" t="s">
        <v>837</v>
      </c>
      <c r="E7" s="140" t="s">
        <v>837</v>
      </c>
    </row>
    <row r="8" spans="1:5">
      <c r="A8" s="139" t="s">
        <v>838</v>
      </c>
      <c r="B8" s="141" t="s">
        <v>839</v>
      </c>
      <c r="C8" s="141" t="s">
        <v>839</v>
      </c>
      <c r="D8" s="141" t="s">
        <v>839</v>
      </c>
      <c r="E8" s="141" t="s">
        <v>839</v>
      </c>
    </row>
    <row r="9" spans="1:5" ht="47.1" customHeight="1">
      <c r="A9" s="142" t="s">
        <v>829</v>
      </c>
      <c r="B9" s="141" t="s">
        <v>840</v>
      </c>
      <c r="C9" s="141" t="s">
        <v>841</v>
      </c>
      <c r="D9" s="141" t="s">
        <v>842</v>
      </c>
      <c r="E9" s="141" t="s">
        <v>842</v>
      </c>
    </row>
    <row r="10" spans="1:5" ht="44.1" customHeight="1">
      <c r="A10" s="143" t="s">
        <v>843</v>
      </c>
      <c r="B10" s="144" t="s">
        <v>844</v>
      </c>
      <c r="C10" s="144" t="s">
        <v>844</v>
      </c>
      <c r="D10" s="144" t="s">
        <v>845</v>
      </c>
      <c r="E10" s="144" t="s">
        <v>844</v>
      </c>
    </row>
    <row r="11" spans="1:5">
      <c r="A11" s="145" t="s">
        <v>846</v>
      </c>
      <c r="B11" s="146">
        <v>3.11</v>
      </c>
      <c r="C11" s="146">
        <v>3.13</v>
      </c>
      <c r="D11" s="146">
        <v>3.58</v>
      </c>
      <c r="E11" s="146">
        <v>3.38</v>
      </c>
    </row>
    <row r="12" spans="1:5" ht="24.95" customHeight="1">
      <c r="A12" s="147" t="s">
        <v>847</v>
      </c>
      <c r="B12" s="148" t="s">
        <v>848</v>
      </c>
      <c r="C12" s="148" t="s">
        <v>848</v>
      </c>
      <c r="D12" s="148" t="s">
        <v>849</v>
      </c>
      <c r="E12" s="148" t="s">
        <v>850</v>
      </c>
    </row>
    <row r="13" spans="1:5">
      <c r="A13" s="149" t="s">
        <v>851</v>
      </c>
      <c r="B13" s="150" t="s">
        <v>852</v>
      </c>
      <c r="C13" s="150" t="s">
        <v>852</v>
      </c>
      <c r="D13" s="150" t="s">
        <v>852</v>
      </c>
      <c r="E13" s="150" t="s">
        <v>852</v>
      </c>
    </row>
    <row r="14" spans="1:5" ht="28.5" customHeight="1">
      <c r="A14" s="151" t="s">
        <v>853</v>
      </c>
      <c r="B14" s="152" t="s">
        <v>854</v>
      </c>
      <c r="C14" s="152" t="s">
        <v>854</v>
      </c>
      <c r="D14" s="152" t="s">
        <v>854</v>
      </c>
      <c r="E14" s="152" t="s">
        <v>854</v>
      </c>
    </row>
  </sheetData>
  <phoneticPr fontId="28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EC44-4A4D-4D74-8861-CE5F67747206}">
  <sheetPr>
    <tabColor rgb="FFFFFF00"/>
  </sheetPr>
  <dimension ref="A1:K296"/>
  <sheetViews>
    <sheetView topLeftCell="B15" workbookViewId="0">
      <selection activeCell="F1" sqref="F1:G1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244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70</v>
      </c>
      <c r="G1" s="43" t="s">
        <v>813</v>
      </c>
      <c r="H1" s="43" t="s">
        <v>51</v>
      </c>
      <c r="I1" s="43" t="s">
        <v>700</v>
      </c>
      <c r="J1" s="43" t="s">
        <v>707</v>
      </c>
      <c r="K1" s="43" t="s">
        <v>52</v>
      </c>
    </row>
    <row r="2" spans="1:11">
      <c r="A2" s="38" t="s">
        <v>174</v>
      </c>
      <c r="B2" s="38" t="s">
        <v>79</v>
      </c>
      <c r="C2" s="38" t="s">
        <v>155</v>
      </c>
      <c r="F2" s="3" t="s">
        <v>289</v>
      </c>
      <c r="G2" s="3" t="s">
        <v>146</v>
      </c>
      <c r="K2" s="3" t="s">
        <v>656</v>
      </c>
    </row>
    <row r="3" spans="1:11">
      <c r="A3" s="38" t="s">
        <v>170</v>
      </c>
      <c r="B3" s="38" t="s">
        <v>80</v>
      </c>
      <c r="C3" s="38" t="s">
        <v>238</v>
      </c>
      <c r="D3" t="s">
        <v>330</v>
      </c>
      <c r="E3" t="s">
        <v>326</v>
      </c>
      <c r="F3" s="3" t="s">
        <v>290</v>
      </c>
      <c r="G3" s="3" t="s">
        <v>145</v>
      </c>
      <c r="H3" s="3" t="s">
        <v>585</v>
      </c>
      <c r="I3" t="s">
        <v>701</v>
      </c>
      <c r="J3" t="s">
        <v>708</v>
      </c>
      <c r="K3" s="3" t="s">
        <v>594</v>
      </c>
    </row>
    <row r="4" spans="1:11">
      <c r="A4" s="38" t="s">
        <v>81</v>
      </c>
      <c r="B4" s="38" t="s">
        <v>81</v>
      </c>
      <c r="C4" s="38" t="s">
        <v>238</v>
      </c>
      <c r="D4" t="s">
        <v>327</v>
      </c>
      <c r="E4" t="s">
        <v>325</v>
      </c>
      <c r="F4" s="3" t="s">
        <v>291</v>
      </c>
      <c r="G4" s="3" t="s">
        <v>132</v>
      </c>
      <c r="H4" s="3" t="s">
        <v>586</v>
      </c>
      <c r="I4" s="3" t="s">
        <v>702</v>
      </c>
      <c r="J4" s="3" t="s">
        <v>709</v>
      </c>
      <c r="K4" s="3" t="s">
        <v>595</v>
      </c>
    </row>
    <row r="5" spans="1:11">
      <c r="A5" s="38" t="s">
        <v>177</v>
      </c>
      <c r="B5" s="38" t="s">
        <v>84</v>
      </c>
      <c r="C5" s="38" t="s">
        <v>84</v>
      </c>
      <c r="D5" s="3" t="s">
        <v>331</v>
      </c>
      <c r="E5" t="s">
        <v>729</v>
      </c>
      <c r="F5" s="3" t="s">
        <v>292</v>
      </c>
      <c r="G5" s="3" t="s">
        <v>147</v>
      </c>
      <c r="H5" s="3" t="s">
        <v>587</v>
      </c>
      <c r="I5" s="3" t="s">
        <v>703</v>
      </c>
      <c r="J5" s="3" t="s">
        <v>710</v>
      </c>
      <c r="K5" s="3" t="s">
        <v>596</v>
      </c>
    </row>
    <row r="6" spans="1:11">
      <c r="A6" s="38" t="s">
        <v>175</v>
      </c>
      <c r="B6" s="38" t="s">
        <v>82</v>
      </c>
      <c r="C6" s="38" t="s">
        <v>156</v>
      </c>
      <c r="D6" s="3" t="s">
        <v>332</v>
      </c>
      <c r="E6" t="s">
        <v>812</v>
      </c>
      <c r="F6" s="3" t="s">
        <v>293</v>
      </c>
      <c r="G6" s="3" t="s">
        <v>133</v>
      </c>
      <c r="H6" s="3" t="s">
        <v>588</v>
      </c>
      <c r="I6" s="3" t="s">
        <v>704</v>
      </c>
      <c r="J6" s="3" t="s">
        <v>711</v>
      </c>
      <c r="K6" t="s">
        <v>597</v>
      </c>
    </row>
    <row r="7" spans="1:11">
      <c r="A7" s="38" t="s">
        <v>176</v>
      </c>
      <c r="B7" s="38" t="s">
        <v>83</v>
      </c>
      <c r="C7" s="38" t="s">
        <v>157</v>
      </c>
      <c r="D7" t="s">
        <v>333</v>
      </c>
      <c r="E7" t="s">
        <v>324</v>
      </c>
      <c r="F7" s="3" t="s">
        <v>294</v>
      </c>
      <c r="G7" s="3" t="s">
        <v>134</v>
      </c>
      <c r="H7" t="s">
        <v>589</v>
      </c>
      <c r="I7" s="3" t="s">
        <v>705</v>
      </c>
      <c r="J7" s="3" t="s">
        <v>712</v>
      </c>
      <c r="K7" t="s">
        <v>598</v>
      </c>
    </row>
    <row r="8" spans="1:11">
      <c r="A8" s="38" t="s">
        <v>179</v>
      </c>
      <c r="B8" s="38" t="s">
        <v>86</v>
      </c>
      <c r="C8" s="38" t="s">
        <v>159</v>
      </c>
      <c r="D8" t="s">
        <v>513</v>
      </c>
      <c r="E8" t="s">
        <v>323</v>
      </c>
      <c r="F8" s="3" t="s">
        <v>295</v>
      </c>
      <c r="G8" s="3" t="s">
        <v>252</v>
      </c>
      <c r="H8" t="s">
        <v>590</v>
      </c>
      <c r="I8" t="s">
        <v>706</v>
      </c>
      <c r="J8" t="s">
        <v>713</v>
      </c>
      <c r="K8" t="s">
        <v>599</v>
      </c>
    </row>
    <row r="9" spans="1:11">
      <c r="A9" s="38" t="s">
        <v>253</v>
      </c>
      <c r="B9" s="38" t="s">
        <v>254</v>
      </c>
      <c r="C9" s="38" t="s">
        <v>160</v>
      </c>
      <c r="D9" t="s">
        <v>334</v>
      </c>
      <c r="E9" t="s">
        <v>322</v>
      </c>
      <c r="F9" s="3" t="s">
        <v>296</v>
      </c>
      <c r="G9" s="3" t="s">
        <v>135</v>
      </c>
      <c r="H9" t="s">
        <v>591</v>
      </c>
      <c r="J9" t="s">
        <v>714</v>
      </c>
      <c r="K9" t="s">
        <v>600</v>
      </c>
    </row>
    <row r="10" spans="1:11">
      <c r="A10" s="38" t="s">
        <v>180</v>
      </c>
      <c r="B10" s="38" t="s">
        <v>87</v>
      </c>
      <c r="C10" s="38" t="s">
        <v>160</v>
      </c>
      <c r="D10" t="s">
        <v>514</v>
      </c>
      <c r="E10" t="s">
        <v>321</v>
      </c>
      <c r="F10" s="3" t="s">
        <v>297</v>
      </c>
      <c r="G10" s="3" t="s">
        <v>255</v>
      </c>
      <c r="H10" t="s">
        <v>592</v>
      </c>
      <c r="J10" t="s">
        <v>59</v>
      </c>
      <c r="K10" t="s">
        <v>601</v>
      </c>
    </row>
    <row r="11" spans="1:11">
      <c r="A11" s="38" t="s">
        <v>181</v>
      </c>
      <c r="B11" s="38" t="s">
        <v>88</v>
      </c>
      <c r="C11" s="38" t="s">
        <v>160</v>
      </c>
      <c r="D11" t="s">
        <v>335</v>
      </c>
      <c r="E11" t="s">
        <v>320</v>
      </c>
      <c r="F11" s="3" t="s">
        <v>298</v>
      </c>
      <c r="G11" s="3" t="s">
        <v>256</v>
      </c>
      <c r="H11" t="s">
        <v>593</v>
      </c>
      <c r="J11" t="s">
        <v>715</v>
      </c>
      <c r="K11" t="s">
        <v>602</v>
      </c>
    </row>
    <row r="12" spans="1:11">
      <c r="A12" s="38" t="s">
        <v>182</v>
      </c>
      <c r="B12" s="38" t="s">
        <v>89</v>
      </c>
      <c r="C12" s="38" t="s">
        <v>160</v>
      </c>
      <c r="D12" t="s">
        <v>336</v>
      </c>
      <c r="E12" t="s">
        <v>319</v>
      </c>
      <c r="F12" s="3" t="s">
        <v>299</v>
      </c>
      <c r="G12" s="3" t="s">
        <v>257</v>
      </c>
      <c r="H12" t="s">
        <v>584</v>
      </c>
      <c r="K12" t="s">
        <v>603</v>
      </c>
    </row>
    <row r="13" spans="1:11">
      <c r="A13" s="38" t="s">
        <v>183</v>
      </c>
      <c r="B13" s="38" t="s">
        <v>90</v>
      </c>
      <c r="C13" s="38" t="s">
        <v>90</v>
      </c>
      <c r="D13" t="s">
        <v>515</v>
      </c>
      <c r="E13" t="s">
        <v>723</v>
      </c>
      <c r="F13" s="3" t="s">
        <v>300</v>
      </c>
      <c r="G13" s="3" t="s">
        <v>136</v>
      </c>
      <c r="K13" t="s">
        <v>604</v>
      </c>
    </row>
    <row r="14" spans="1:11">
      <c r="A14" s="38" t="s">
        <v>184</v>
      </c>
      <c r="B14" s="38" t="s">
        <v>91</v>
      </c>
      <c r="C14" s="38" t="s">
        <v>161</v>
      </c>
      <c r="D14" t="s">
        <v>328</v>
      </c>
      <c r="E14" t="s">
        <v>721</v>
      </c>
      <c r="F14" s="3" t="s">
        <v>301</v>
      </c>
      <c r="G14" s="3" t="s">
        <v>137</v>
      </c>
      <c r="K14" t="s">
        <v>605</v>
      </c>
    </row>
    <row r="15" spans="1:11">
      <c r="A15" s="38" t="s">
        <v>185</v>
      </c>
      <c r="B15" s="38" t="s">
        <v>92</v>
      </c>
      <c r="C15" s="38" t="s">
        <v>162</v>
      </c>
      <c r="D15" t="s">
        <v>516</v>
      </c>
      <c r="E15" t="s">
        <v>722</v>
      </c>
      <c r="F15" s="3" t="s">
        <v>302</v>
      </c>
      <c r="G15" s="3" t="s">
        <v>258</v>
      </c>
      <c r="K15" t="s">
        <v>606</v>
      </c>
    </row>
    <row r="16" spans="1:11">
      <c r="A16" s="38" t="s">
        <v>259</v>
      </c>
      <c r="B16" s="38" t="s">
        <v>260</v>
      </c>
      <c r="C16" s="38" t="s">
        <v>162</v>
      </c>
      <c r="D16" t="s">
        <v>517</v>
      </c>
      <c r="E16" t="s">
        <v>318</v>
      </c>
      <c r="F16" s="3" t="s">
        <v>303</v>
      </c>
      <c r="G16" s="3" t="s">
        <v>261</v>
      </c>
      <c r="K16" t="s">
        <v>607</v>
      </c>
    </row>
    <row r="17" spans="1:11">
      <c r="A17" s="38" t="s">
        <v>262</v>
      </c>
      <c r="B17" s="38" t="s">
        <v>263</v>
      </c>
      <c r="C17" s="38" t="s">
        <v>264</v>
      </c>
      <c r="D17" t="s">
        <v>337</v>
      </c>
      <c r="E17" t="s">
        <v>720</v>
      </c>
      <c r="F17" s="3" t="s">
        <v>304</v>
      </c>
      <c r="G17" s="3" t="s">
        <v>265</v>
      </c>
      <c r="K17" t="s">
        <v>608</v>
      </c>
    </row>
    <row r="18" spans="1:11">
      <c r="A18" s="38" t="s">
        <v>186</v>
      </c>
      <c r="B18" s="38" t="s">
        <v>93</v>
      </c>
      <c r="C18" s="38" t="s">
        <v>163</v>
      </c>
      <c r="D18" t="s">
        <v>657</v>
      </c>
      <c r="E18" t="s">
        <v>317</v>
      </c>
      <c r="F18" s="3" t="s">
        <v>305</v>
      </c>
      <c r="G18" s="3" t="s">
        <v>138</v>
      </c>
      <c r="K18" t="s">
        <v>609</v>
      </c>
    </row>
    <row r="19" spans="1:11">
      <c r="A19" s="38" t="s">
        <v>213</v>
      </c>
      <c r="B19" s="38" t="s">
        <v>118</v>
      </c>
      <c r="C19" s="38" t="s">
        <v>163</v>
      </c>
      <c r="D19" t="s">
        <v>338</v>
      </c>
      <c r="E19" t="s">
        <v>315</v>
      </c>
      <c r="F19" s="3" t="s">
        <v>306</v>
      </c>
      <c r="G19" s="3" t="s">
        <v>139</v>
      </c>
      <c r="K19" t="s">
        <v>610</v>
      </c>
    </row>
    <row r="20" spans="1:11">
      <c r="A20" s="38" t="s">
        <v>266</v>
      </c>
      <c r="B20" s="38" t="s">
        <v>267</v>
      </c>
      <c r="C20" s="38" t="s">
        <v>268</v>
      </c>
      <c r="D20" t="s">
        <v>518</v>
      </c>
      <c r="E20" t="s">
        <v>719</v>
      </c>
      <c r="F20" s="3" t="s">
        <v>307</v>
      </c>
      <c r="G20" s="3" t="s">
        <v>140</v>
      </c>
      <c r="K20" t="s">
        <v>611</v>
      </c>
    </row>
    <row r="21" spans="1:11">
      <c r="A21" s="38" t="s">
        <v>187</v>
      </c>
      <c r="B21" s="38" t="s">
        <v>94</v>
      </c>
      <c r="C21" s="38" t="s">
        <v>164</v>
      </c>
      <c r="D21" t="s">
        <v>339</v>
      </c>
      <c r="E21" t="s">
        <v>724</v>
      </c>
      <c r="F21" s="3" t="s">
        <v>308</v>
      </c>
      <c r="G21" s="3" t="s">
        <v>148</v>
      </c>
      <c r="K21" t="s">
        <v>612</v>
      </c>
    </row>
    <row r="22" spans="1:11">
      <c r="A22" s="38" t="s">
        <v>188</v>
      </c>
      <c r="B22" s="38" t="s">
        <v>95</v>
      </c>
      <c r="C22" s="38" t="s">
        <v>164</v>
      </c>
      <c r="D22" t="s">
        <v>340</v>
      </c>
      <c r="E22" t="s">
        <v>725</v>
      </c>
      <c r="F22" s="3" t="s">
        <v>309</v>
      </c>
      <c r="G22" s="3" t="s">
        <v>141</v>
      </c>
      <c r="K22" t="s">
        <v>613</v>
      </c>
    </row>
    <row r="23" spans="1:11">
      <c r="A23" s="38" t="s">
        <v>189</v>
      </c>
      <c r="B23" s="38" t="s">
        <v>96</v>
      </c>
      <c r="C23" s="38" t="s">
        <v>165</v>
      </c>
      <c r="D23" t="s">
        <v>341</v>
      </c>
      <c r="E23" t="s">
        <v>726</v>
      </c>
      <c r="F23" s="3" t="s">
        <v>310</v>
      </c>
      <c r="G23" s="3" t="s">
        <v>142</v>
      </c>
      <c r="K23" t="s">
        <v>614</v>
      </c>
    </row>
    <row r="24" spans="1:11">
      <c r="A24" s="38" t="s">
        <v>269</v>
      </c>
      <c r="B24" s="38" t="s">
        <v>270</v>
      </c>
      <c r="C24" s="3" t="s">
        <v>269</v>
      </c>
      <c r="D24" t="s">
        <v>342</v>
      </c>
      <c r="E24" t="s">
        <v>727</v>
      </c>
      <c r="F24" s="3" t="s">
        <v>311</v>
      </c>
      <c r="G24" s="3" t="s">
        <v>271</v>
      </c>
      <c r="K24" t="s">
        <v>615</v>
      </c>
    </row>
    <row r="25" spans="1:11">
      <c r="A25" s="38" t="s">
        <v>190</v>
      </c>
      <c r="B25" s="38" t="s">
        <v>97</v>
      </c>
      <c r="C25" s="38" t="s">
        <v>166</v>
      </c>
      <c r="D25" s="3" t="s">
        <v>519</v>
      </c>
      <c r="E25" t="s">
        <v>728</v>
      </c>
      <c r="F25" s="3" t="s">
        <v>312</v>
      </c>
      <c r="G25" s="3" t="s">
        <v>144</v>
      </c>
      <c r="K25" t="s">
        <v>616</v>
      </c>
    </row>
    <row r="26" spans="1:11">
      <c r="A26" s="38" t="s">
        <v>272</v>
      </c>
      <c r="B26" s="38" t="s">
        <v>273</v>
      </c>
      <c r="C26" s="38" t="s">
        <v>166</v>
      </c>
      <c r="D26" t="s">
        <v>343</v>
      </c>
      <c r="E26" t="s">
        <v>316</v>
      </c>
      <c r="F26" s="3" t="s">
        <v>313</v>
      </c>
      <c r="G26" s="3" t="s">
        <v>143</v>
      </c>
      <c r="K26" t="s">
        <v>617</v>
      </c>
    </row>
    <row r="27" spans="1:11">
      <c r="A27" s="38" t="s">
        <v>191</v>
      </c>
      <c r="B27" s="38" t="s">
        <v>98</v>
      </c>
      <c r="C27" s="38" t="s">
        <v>98</v>
      </c>
      <c r="D27" t="s">
        <v>658</v>
      </c>
      <c r="F27" s="3" t="s">
        <v>314</v>
      </c>
      <c r="G27" s="3" t="s">
        <v>274</v>
      </c>
      <c r="K27" t="s">
        <v>618</v>
      </c>
    </row>
    <row r="28" spans="1:11">
      <c r="A28" s="38" t="s">
        <v>275</v>
      </c>
      <c r="B28" s="38" t="s">
        <v>276</v>
      </c>
      <c r="C28" s="38" t="s">
        <v>275</v>
      </c>
      <c r="D28" t="s">
        <v>344</v>
      </c>
      <c r="K28" t="s">
        <v>619</v>
      </c>
    </row>
    <row r="29" spans="1:11">
      <c r="A29" s="38" t="s">
        <v>225</v>
      </c>
      <c r="B29" s="38" t="s">
        <v>224</v>
      </c>
      <c r="C29" s="38" t="s">
        <v>242</v>
      </c>
      <c r="D29" t="s">
        <v>659</v>
      </c>
      <c r="K29" t="s">
        <v>620</v>
      </c>
    </row>
    <row r="30" spans="1:11">
      <c r="A30" s="38" t="s">
        <v>227</v>
      </c>
      <c r="B30" s="38" t="s">
        <v>226</v>
      </c>
      <c r="C30" s="38" t="s">
        <v>242</v>
      </c>
      <c r="D30" t="s">
        <v>345</v>
      </c>
      <c r="K30" t="s">
        <v>621</v>
      </c>
    </row>
    <row r="31" spans="1:11">
      <c r="A31" s="38" t="s">
        <v>229</v>
      </c>
      <c r="B31" s="38" t="s">
        <v>228</v>
      </c>
      <c r="C31" s="38" t="s">
        <v>242</v>
      </c>
      <c r="D31" t="s">
        <v>660</v>
      </c>
      <c r="K31" t="s">
        <v>622</v>
      </c>
    </row>
    <row r="32" spans="1:11">
      <c r="A32" s="38" t="s">
        <v>231</v>
      </c>
      <c r="B32" s="38" t="s">
        <v>230</v>
      </c>
      <c r="C32" s="38" t="s">
        <v>242</v>
      </c>
      <c r="D32" t="s">
        <v>329</v>
      </c>
      <c r="K32" t="s">
        <v>623</v>
      </c>
    </row>
    <row r="33" spans="1:11">
      <c r="A33" s="38" t="s">
        <v>192</v>
      </c>
      <c r="B33" s="38" t="s">
        <v>99</v>
      </c>
      <c r="C33" s="38" t="s">
        <v>99</v>
      </c>
      <c r="D33" t="s">
        <v>346</v>
      </c>
      <c r="K33" t="s">
        <v>624</v>
      </c>
    </row>
    <row r="34" spans="1:11">
      <c r="A34" s="38" t="s">
        <v>194</v>
      </c>
      <c r="B34" s="38" t="s">
        <v>101</v>
      </c>
      <c r="C34" s="38" t="s">
        <v>100</v>
      </c>
      <c r="D34" s="3" t="s">
        <v>661</v>
      </c>
      <c r="K34" t="s">
        <v>625</v>
      </c>
    </row>
    <row r="35" spans="1:11">
      <c r="A35" s="38" t="s">
        <v>195</v>
      </c>
      <c r="B35" s="38" t="s">
        <v>102</v>
      </c>
      <c r="C35" s="38" t="s">
        <v>100</v>
      </c>
      <c r="D35" t="s">
        <v>347</v>
      </c>
      <c r="K35" t="s">
        <v>626</v>
      </c>
    </row>
    <row r="36" spans="1:11">
      <c r="A36" s="38" t="s">
        <v>193</v>
      </c>
      <c r="B36" s="38" t="s">
        <v>100</v>
      </c>
      <c r="C36" s="38" t="s">
        <v>100</v>
      </c>
      <c r="D36" t="s">
        <v>520</v>
      </c>
      <c r="K36" t="s">
        <v>627</v>
      </c>
    </row>
    <row r="37" spans="1:11">
      <c r="A37" s="38" t="s">
        <v>214</v>
      </c>
      <c r="B37" s="38" t="s">
        <v>119</v>
      </c>
      <c r="C37" s="38" t="s">
        <v>119</v>
      </c>
      <c r="D37" t="s">
        <v>348</v>
      </c>
      <c r="K37" t="s">
        <v>628</v>
      </c>
    </row>
    <row r="38" spans="1:11">
      <c r="A38" s="38" t="s">
        <v>215</v>
      </c>
      <c r="B38" s="38" t="s">
        <v>120</v>
      </c>
      <c r="C38" s="38" t="s">
        <v>119</v>
      </c>
      <c r="D38" t="s">
        <v>349</v>
      </c>
      <c r="K38" t="s">
        <v>629</v>
      </c>
    </row>
    <row r="39" spans="1:11">
      <c r="A39" s="38" t="s">
        <v>196</v>
      </c>
      <c r="B39" s="38" t="s">
        <v>103</v>
      </c>
      <c r="C39" s="38" t="s">
        <v>103</v>
      </c>
      <c r="D39" t="s">
        <v>350</v>
      </c>
      <c r="K39" t="s">
        <v>630</v>
      </c>
    </row>
    <row r="40" spans="1:11">
      <c r="A40" s="38" t="s">
        <v>197</v>
      </c>
      <c r="B40" s="38" t="s">
        <v>104</v>
      </c>
      <c r="C40" s="38" t="s">
        <v>167</v>
      </c>
      <c r="D40" t="s">
        <v>662</v>
      </c>
      <c r="K40" t="s">
        <v>631</v>
      </c>
    </row>
    <row r="41" spans="1:11">
      <c r="A41" s="38" t="s">
        <v>199</v>
      </c>
      <c r="B41" s="38" t="s">
        <v>106</v>
      </c>
      <c r="C41" s="38" t="s">
        <v>168</v>
      </c>
      <c r="D41" t="s">
        <v>521</v>
      </c>
      <c r="K41" t="s">
        <v>632</v>
      </c>
    </row>
    <row r="42" spans="1:11">
      <c r="A42" s="38" t="s">
        <v>200</v>
      </c>
      <c r="B42" s="38" t="s">
        <v>107</v>
      </c>
      <c r="C42" s="38" t="s">
        <v>168</v>
      </c>
      <c r="D42" t="s">
        <v>351</v>
      </c>
      <c r="K42" t="s">
        <v>633</v>
      </c>
    </row>
    <row r="43" spans="1:11">
      <c r="A43" s="38" t="s">
        <v>201</v>
      </c>
      <c r="B43" s="38" t="s">
        <v>108</v>
      </c>
      <c r="C43" s="38" t="s">
        <v>168</v>
      </c>
      <c r="D43" t="s">
        <v>352</v>
      </c>
      <c r="K43" t="s">
        <v>634</v>
      </c>
    </row>
    <row r="44" spans="1:11">
      <c r="A44" s="38" t="s">
        <v>202</v>
      </c>
      <c r="B44" s="38" t="s">
        <v>109</v>
      </c>
      <c r="C44" s="38" t="s">
        <v>168</v>
      </c>
      <c r="D44" t="s">
        <v>663</v>
      </c>
      <c r="K44" t="s">
        <v>635</v>
      </c>
    </row>
    <row r="45" spans="1:11">
      <c r="A45" s="38" t="s">
        <v>203</v>
      </c>
      <c r="B45" s="38" t="s">
        <v>110</v>
      </c>
      <c r="C45" s="38" t="s">
        <v>168</v>
      </c>
      <c r="D45" t="s">
        <v>353</v>
      </c>
      <c r="K45" t="s">
        <v>636</v>
      </c>
    </row>
    <row r="46" spans="1:11">
      <c r="A46" s="38" t="s">
        <v>198</v>
      </c>
      <c r="B46" s="38" t="s">
        <v>105</v>
      </c>
      <c r="C46" s="38" t="s">
        <v>168</v>
      </c>
      <c r="D46" t="s">
        <v>522</v>
      </c>
      <c r="K46" t="s">
        <v>637</v>
      </c>
    </row>
    <row r="47" spans="1:11">
      <c r="A47" s="38" t="s">
        <v>233</v>
      </c>
      <c r="B47" s="38" t="s">
        <v>232</v>
      </c>
      <c r="C47" s="38" t="s">
        <v>168</v>
      </c>
      <c r="D47" t="s">
        <v>354</v>
      </c>
      <c r="K47" t="s">
        <v>638</v>
      </c>
    </row>
    <row r="48" spans="1:11">
      <c r="A48" s="38" t="s">
        <v>178</v>
      </c>
      <c r="B48" s="38" t="s">
        <v>85</v>
      </c>
      <c r="C48" s="38" t="s">
        <v>158</v>
      </c>
      <c r="D48" t="s">
        <v>355</v>
      </c>
      <c r="K48" t="s">
        <v>639</v>
      </c>
    </row>
    <row r="49" spans="1:11">
      <c r="A49" s="38" t="s">
        <v>277</v>
      </c>
      <c r="B49" s="38" t="s">
        <v>278</v>
      </c>
      <c r="C49" s="38" t="s">
        <v>158</v>
      </c>
      <c r="D49" t="s">
        <v>356</v>
      </c>
      <c r="K49" t="s">
        <v>640</v>
      </c>
    </row>
    <row r="50" spans="1:11">
      <c r="A50" s="38" t="s">
        <v>279</v>
      </c>
      <c r="B50" s="38" t="s">
        <v>280</v>
      </c>
      <c r="C50" s="38" t="s">
        <v>281</v>
      </c>
      <c r="D50" t="s">
        <v>664</v>
      </c>
      <c r="K50" t="s">
        <v>641</v>
      </c>
    </row>
    <row r="51" spans="1:11">
      <c r="A51" s="38" t="s">
        <v>204</v>
      </c>
      <c r="B51" s="38" t="s">
        <v>111</v>
      </c>
      <c r="C51" s="38" t="s">
        <v>111</v>
      </c>
      <c r="D51" t="s">
        <v>357</v>
      </c>
      <c r="K51" t="s">
        <v>642</v>
      </c>
    </row>
    <row r="52" spans="1:11">
      <c r="A52" s="38" t="s">
        <v>205</v>
      </c>
      <c r="B52" s="38" t="s">
        <v>112</v>
      </c>
      <c r="C52" s="38" t="s">
        <v>169</v>
      </c>
      <c r="D52" t="s">
        <v>523</v>
      </c>
      <c r="K52" t="s">
        <v>643</v>
      </c>
    </row>
    <row r="53" spans="1:11">
      <c r="A53" s="38" t="s">
        <v>235</v>
      </c>
      <c r="B53" s="38" t="s">
        <v>234</v>
      </c>
      <c r="C53" s="38" t="s">
        <v>243</v>
      </c>
      <c r="D53" t="s">
        <v>358</v>
      </c>
      <c r="K53" t="s">
        <v>644</v>
      </c>
    </row>
    <row r="54" spans="1:11">
      <c r="A54" s="38" t="s">
        <v>237</v>
      </c>
      <c r="B54" s="38" t="s">
        <v>236</v>
      </c>
      <c r="C54" s="38" t="s">
        <v>243</v>
      </c>
      <c r="D54" t="s">
        <v>524</v>
      </c>
      <c r="K54" t="s">
        <v>645</v>
      </c>
    </row>
    <row r="55" spans="1:11">
      <c r="A55" s="38" t="s">
        <v>206</v>
      </c>
      <c r="B55" s="38" t="s">
        <v>113</v>
      </c>
      <c r="C55" s="38" t="s">
        <v>717</v>
      </c>
      <c r="D55" t="s">
        <v>665</v>
      </c>
      <c r="K55" t="s">
        <v>646</v>
      </c>
    </row>
    <row r="56" spans="1:11">
      <c r="A56" s="38" t="s">
        <v>207</v>
      </c>
      <c r="B56" s="38" t="s">
        <v>114</v>
      </c>
      <c r="C56" s="38" t="s">
        <v>173</v>
      </c>
      <c r="D56" s="3" t="s">
        <v>525</v>
      </c>
      <c r="K56" t="s">
        <v>647</v>
      </c>
    </row>
    <row r="57" spans="1:11">
      <c r="A57" s="38" t="s">
        <v>208</v>
      </c>
      <c r="B57" s="38" t="s">
        <v>115</v>
      </c>
      <c r="C57" s="38" t="s">
        <v>173</v>
      </c>
      <c r="D57" t="s">
        <v>526</v>
      </c>
      <c r="K57" t="s">
        <v>648</v>
      </c>
    </row>
    <row r="58" spans="1:11">
      <c r="A58" s="38" t="s">
        <v>209</v>
      </c>
      <c r="B58" s="38" t="s">
        <v>116</v>
      </c>
      <c r="C58" s="38" t="s">
        <v>171</v>
      </c>
      <c r="D58" t="s">
        <v>359</v>
      </c>
    </row>
    <row r="59" spans="1:11">
      <c r="A59" s="38" t="s">
        <v>210</v>
      </c>
      <c r="B59" s="38" t="s">
        <v>117</v>
      </c>
      <c r="C59" s="38" t="s">
        <v>239</v>
      </c>
      <c r="D59" t="s">
        <v>527</v>
      </c>
    </row>
    <row r="60" spans="1:11">
      <c r="A60" s="38" t="s">
        <v>212</v>
      </c>
      <c r="B60" s="38" t="s">
        <v>211</v>
      </c>
      <c r="C60" s="38" t="s">
        <v>211</v>
      </c>
      <c r="D60" t="s">
        <v>528</v>
      </c>
    </row>
    <row r="61" spans="1:11">
      <c r="A61" s="38" t="s">
        <v>282</v>
      </c>
      <c r="B61" s="38" t="s">
        <v>283</v>
      </c>
      <c r="C61" s="38" t="s">
        <v>718</v>
      </c>
      <c r="D61" t="s">
        <v>360</v>
      </c>
    </row>
    <row r="62" spans="1:11">
      <c r="A62" s="38" t="s">
        <v>216</v>
      </c>
      <c r="B62" s="38" t="s">
        <v>121</v>
      </c>
      <c r="C62" s="38" t="s">
        <v>121</v>
      </c>
      <c r="D62" s="3" t="s">
        <v>361</v>
      </c>
    </row>
    <row r="63" spans="1:11">
      <c r="A63" s="38" t="s">
        <v>218</v>
      </c>
      <c r="B63" s="38" t="s">
        <v>123</v>
      </c>
      <c r="C63" s="38" t="s">
        <v>240</v>
      </c>
      <c r="D63" t="s">
        <v>362</v>
      </c>
    </row>
    <row r="64" spans="1:11">
      <c r="A64" s="38" t="s">
        <v>220</v>
      </c>
      <c r="B64" s="38" t="s">
        <v>125</v>
      </c>
      <c r="C64" s="38" t="s">
        <v>240</v>
      </c>
      <c r="D64" t="s">
        <v>363</v>
      </c>
    </row>
    <row r="65" spans="1:4">
      <c r="A65" s="38" t="s">
        <v>221</v>
      </c>
      <c r="B65" s="38" t="s">
        <v>126</v>
      </c>
      <c r="C65" s="38" t="s">
        <v>240</v>
      </c>
      <c r="D65" t="s">
        <v>364</v>
      </c>
    </row>
    <row r="66" spans="1:4">
      <c r="A66" s="38" t="s">
        <v>219</v>
      </c>
      <c r="B66" s="38" t="s">
        <v>124</v>
      </c>
      <c r="C66" s="38" t="s">
        <v>240</v>
      </c>
      <c r="D66" t="s">
        <v>365</v>
      </c>
    </row>
    <row r="67" spans="1:4">
      <c r="A67" s="38" t="s">
        <v>217</v>
      </c>
      <c r="B67" s="38" t="s">
        <v>122</v>
      </c>
      <c r="C67" s="38" t="s">
        <v>240</v>
      </c>
      <c r="D67" t="s">
        <v>666</v>
      </c>
    </row>
    <row r="68" spans="1:4">
      <c r="A68" s="38" t="s">
        <v>222</v>
      </c>
      <c r="B68" s="38" t="s">
        <v>127</v>
      </c>
      <c r="C68" s="38" t="s">
        <v>241</v>
      </c>
      <c r="D68" s="3" t="s">
        <v>366</v>
      </c>
    </row>
    <row r="69" spans="1:4">
      <c r="A69" s="38" t="s">
        <v>223</v>
      </c>
      <c r="B69" s="38" t="s">
        <v>128</v>
      </c>
      <c r="C69" s="38" t="s">
        <v>128</v>
      </c>
      <c r="D69" t="s">
        <v>667</v>
      </c>
    </row>
    <row r="70" spans="1:4">
      <c r="A70" s="38" t="s">
        <v>284</v>
      </c>
      <c r="B70" s="38" t="s">
        <v>285</v>
      </c>
      <c r="C70" s="38" t="s">
        <v>286</v>
      </c>
      <c r="D70" t="s">
        <v>367</v>
      </c>
    </row>
    <row r="71" spans="1:4">
      <c r="A71" s="38" t="s">
        <v>287</v>
      </c>
      <c r="B71" s="38" t="s">
        <v>288</v>
      </c>
      <c r="C71" s="38" t="s">
        <v>172</v>
      </c>
      <c r="D71" t="s">
        <v>368</v>
      </c>
    </row>
    <row r="72" spans="1:4">
      <c r="D72" t="s">
        <v>369</v>
      </c>
    </row>
    <row r="73" spans="1:4">
      <c r="D73" t="s">
        <v>370</v>
      </c>
    </row>
    <row r="74" spans="1:4">
      <c r="D74" t="s">
        <v>529</v>
      </c>
    </row>
    <row r="75" spans="1:4">
      <c r="D75" t="s">
        <v>371</v>
      </c>
    </row>
    <row r="76" spans="1:4">
      <c r="D76" t="s">
        <v>530</v>
      </c>
    </row>
    <row r="77" spans="1:4">
      <c r="D77" t="s">
        <v>372</v>
      </c>
    </row>
    <row r="78" spans="1:4">
      <c r="D78" t="s">
        <v>531</v>
      </c>
    </row>
    <row r="79" spans="1:4">
      <c r="D79" t="s">
        <v>373</v>
      </c>
    </row>
    <row r="80" spans="1:4">
      <c r="D80" t="s">
        <v>532</v>
      </c>
    </row>
    <row r="81" spans="4:4">
      <c r="D81" t="s">
        <v>374</v>
      </c>
    </row>
    <row r="82" spans="4:4">
      <c r="D82" t="s">
        <v>375</v>
      </c>
    </row>
    <row r="83" spans="4:4">
      <c r="D83" t="s">
        <v>668</v>
      </c>
    </row>
    <row r="84" spans="4:4">
      <c r="D84" t="s">
        <v>533</v>
      </c>
    </row>
    <row r="85" spans="4:4">
      <c r="D85" t="s">
        <v>376</v>
      </c>
    </row>
    <row r="86" spans="4:4">
      <c r="D86" t="s">
        <v>377</v>
      </c>
    </row>
    <row r="87" spans="4:4">
      <c r="D87" t="s">
        <v>378</v>
      </c>
    </row>
    <row r="88" spans="4:4">
      <c r="D88" t="s">
        <v>534</v>
      </c>
    </row>
    <row r="89" spans="4:4">
      <c r="D89" t="s">
        <v>535</v>
      </c>
    </row>
    <row r="90" spans="4:4">
      <c r="D90" t="s">
        <v>669</v>
      </c>
    </row>
    <row r="91" spans="4:4">
      <c r="D91" t="s">
        <v>379</v>
      </c>
    </row>
    <row r="92" spans="4:4">
      <c r="D92" t="s">
        <v>380</v>
      </c>
    </row>
    <row r="93" spans="4:4">
      <c r="D93" t="s">
        <v>381</v>
      </c>
    </row>
    <row r="94" spans="4:4">
      <c r="D94" t="s">
        <v>382</v>
      </c>
    </row>
    <row r="95" spans="4:4">
      <c r="D95" t="s">
        <v>383</v>
      </c>
    </row>
    <row r="96" spans="4:4">
      <c r="D96" t="s">
        <v>384</v>
      </c>
    </row>
    <row r="97" spans="4:4">
      <c r="D97" t="s">
        <v>670</v>
      </c>
    </row>
    <row r="98" spans="4:4">
      <c r="D98" t="s">
        <v>385</v>
      </c>
    </row>
    <row r="99" spans="4:4">
      <c r="D99" t="s">
        <v>386</v>
      </c>
    </row>
    <row r="100" spans="4:4">
      <c r="D100" t="s">
        <v>387</v>
      </c>
    </row>
    <row r="101" spans="4:4">
      <c r="D101" t="s">
        <v>388</v>
      </c>
    </row>
    <row r="102" spans="4:4">
      <c r="D102" t="s">
        <v>671</v>
      </c>
    </row>
    <row r="103" spans="4:4">
      <c r="D103" t="s">
        <v>389</v>
      </c>
    </row>
    <row r="104" spans="4:4">
      <c r="D104" t="s">
        <v>390</v>
      </c>
    </row>
    <row r="105" spans="4:4">
      <c r="D105" t="s">
        <v>672</v>
      </c>
    </row>
    <row r="106" spans="4:4">
      <c r="D106" t="s">
        <v>730</v>
      </c>
    </row>
    <row r="107" spans="4:4">
      <c r="D107" t="s">
        <v>391</v>
      </c>
    </row>
    <row r="108" spans="4:4">
      <c r="D108" t="s">
        <v>392</v>
      </c>
    </row>
    <row r="109" spans="4:4">
      <c r="D109" t="s">
        <v>393</v>
      </c>
    </row>
    <row r="110" spans="4:4">
      <c r="D110" t="s">
        <v>394</v>
      </c>
    </row>
    <row r="111" spans="4:4">
      <c r="D111" t="s">
        <v>395</v>
      </c>
    </row>
    <row r="112" spans="4:4">
      <c r="D112" t="s">
        <v>396</v>
      </c>
    </row>
    <row r="113" spans="4:4">
      <c r="D113" t="s">
        <v>397</v>
      </c>
    </row>
    <row r="114" spans="4:4">
      <c r="D114" t="s">
        <v>673</v>
      </c>
    </row>
    <row r="115" spans="4:4">
      <c r="D115" t="s">
        <v>398</v>
      </c>
    </row>
    <row r="116" spans="4:4">
      <c r="D116" t="s">
        <v>536</v>
      </c>
    </row>
    <row r="117" spans="4:4">
      <c r="D117" t="s">
        <v>537</v>
      </c>
    </row>
    <row r="118" spans="4:4">
      <c r="D118" t="s">
        <v>399</v>
      </c>
    </row>
    <row r="119" spans="4:4">
      <c r="D119" t="s">
        <v>538</v>
      </c>
    </row>
    <row r="120" spans="4:4">
      <c r="D120" t="s">
        <v>400</v>
      </c>
    </row>
    <row r="121" spans="4:4">
      <c r="D121" t="s">
        <v>401</v>
      </c>
    </row>
    <row r="122" spans="4:4">
      <c r="D122" t="s">
        <v>402</v>
      </c>
    </row>
    <row r="123" spans="4:4">
      <c r="D123" t="s">
        <v>539</v>
      </c>
    </row>
    <row r="124" spans="4:4">
      <c r="D124" t="s">
        <v>403</v>
      </c>
    </row>
    <row r="125" spans="4:4">
      <c r="D125" t="s">
        <v>404</v>
      </c>
    </row>
    <row r="126" spans="4:4">
      <c r="D126" t="s">
        <v>405</v>
      </c>
    </row>
    <row r="127" spans="4:4">
      <c r="D127" t="s">
        <v>540</v>
      </c>
    </row>
    <row r="128" spans="4:4">
      <c r="D128" t="s">
        <v>674</v>
      </c>
    </row>
    <row r="129" spans="4:4">
      <c r="D129" t="s">
        <v>406</v>
      </c>
    </row>
    <row r="130" spans="4:4">
      <c r="D130" t="s">
        <v>407</v>
      </c>
    </row>
    <row r="131" spans="4:4">
      <c r="D131" t="s">
        <v>408</v>
      </c>
    </row>
    <row r="132" spans="4:4">
      <c r="D132" t="s">
        <v>541</v>
      </c>
    </row>
    <row r="133" spans="4:4">
      <c r="D133" t="s">
        <v>542</v>
      </c>
    </row>
    <row r="134" spans="4:4">
      <c r="D134" t="s">
        <v>409</v>
      </c>
    </row>
    <row r="135" spans="4:4">
      <c r="D135" t="s">
        <v>675</v>
      </c>
    </row>
    <row r="136" spans="4:4">
      <c r="D136" t="s">
        <v>543</v>
      </c>
    </row>
    <row r="137" spans="4:4">
      <c r="D137" t="s">
        <v>676</v>
      </c>
    </row>
    <row r="138" spans="4:4">
      <c r="D138" t="s">
        <v>677</v>
      </c>
    </row>
    <row r="139" spans="4:4">
      <c r="D139" t="s">
        <v>410</v>
      </c>
    </row>
    <row r="140" spans="4:4">
      <c r="D140" t="s">
        <v>411</v>
      </c>
    </row>
    <row r="141" spans="4:4">
      <c r="D141" t="s">
        <v>678</v>
      </c>
    </row>
    <row r="142" spans="4:4">
      <c r="D142" t="s">
        <v>412</v>
      </c>
    </row>
    <row r="143" spans="4:4">
      <c r="D143" t="s">
        <v>679</v>
      </c>
    </row>
    <row r="144" spans="4:4">
      <c r="D144" t="s">
        <v>413</v>
      </c>
    </row>
    <row r="145" spans="4:4">
      <c r="D145" t="s">
        <v>680</v>
      </c>
    </row>
    <row r="146" spans="4:4">
      <c r="D146" t="s">
        <v>414</v>
      </c>
    </row>
    <row r="147" spans="4:4">
      <c r="D147" t="s">
        <v>681</v>
      </c>
    </row>
    <row r="148" spans="4:4">
      <c r="D148" t="s">
        <v>99</v>
      </c>
    </row>
    <row r="149" spans="4:4">
      <c r="D149" t="s">
        <v>415</v>
      </c>
    </row>
    <row r="150" spans="4:4">
      <c r="D150" t="s">
        <v>416</v>
      </c>
    </row>
    <row r="151" spans="4:4">
      <c r="D151" t="s">
        <v>417</v>
      </c>
    </row>
    <row r="152" spans="4:4">
      <c r="D152" t="s">
        <v>418</v>
      </c>
    </row>
    <row r="153" spans="4:4">
      <c r="D153" t="s">
        <v>544</v>
      </c>
    </row>
    <row r="154" spans="4:4">
      <c r="D154" t="s">
        <v>419</v>
      </c>
    </row>
    <row r="155" spans="4:4">
      <c r="D155" t="s">
        <v>420</v>
      </c>
    </row>
    <row r="156" spans="4:4">
      <c r="D156" t="s">
        <v>421</v>
      </c>
    </row>
    <row r="157" spans="4:4">
      <c r="D157" t="s">
        <v>422</v>
      </c>
    </row>
    <row r="158" spans="4:4">
      <c r="D158" t="s">
        <v>545</v>
      </c>
    </row>
    <row r="159" spans="4:4">
      <c r="D159" t="s">
        <v>423</v>
      </c>
    </row>
    <row r="160" spans="4:4">
      <c r="D160" t="s">
        <v>546</v>
      </c>
    </row>
    <row r="161" spans="4:4">
      <c r="D161" t="s">
        <v>682</v>
      </c>
    </row>
    <row r="162" spans="4:4">
      <c r="D162" t="s">
        <v>547</v>
      </c>
    </row>
    <row r="163" spans="4:4">
      <c r="D163" t="s">
        <v>548</v>
      </c>
    </row>
    <row r="164" spans="4:4">
      <c r="D164" t="s">
        <v>683</v>
      </c>
    </row>
    <row r="165" spans="4:4">
      <c r="D165" t="s">
        <v>549</v>
      </c>
    </row>
    <row r="166" spans="4:4">
      <c r="D166" t="s">
        <v>424</v>
      </c>
    </row>
    <row r="167" spans="4:4">
      <c r="D167" t="s">
        <v>425</v>
      </c>
    </row>
    <row r="168" spans="4:4">
      <c r="D168" t="s">
        <v>426</v>
      </c>
    </row>
    <row r="169" spans="4:4">
      <c r="D169" t="s">
        <v>427</v>
      </c>
    </row>
    <row r="170" spans="4:4">
      <c r="D170" t="s">
        <v>428</v>
      </c>
    </row>
    <row r="171" spans="4:4">
      <c r="D171" t="s">
        <v>429</v>
      </c>
    </row>
    <row r="172" spans="4:4">
      <c r="D172" t="s">
        <v>430</v>
      </c>
    </row>
    <row r="173" spans="4:4">
      <c r="D173" t="s">
        <v>431</v>
      </c>
    </row>
    <row r="174" spans="4:4">
      <c r="D174" t="s">
        <v>432</v>
      </c>
    </row>
    <row r="175" spans="4:4">
      <c r="D175" t="s">
        <v>433</v>
      </c>
    </row>
    <row r="176" spans="4:4">
      <c r="D176" t="s">
        <v>684</v>
      </c>
    </row>
    <row r="177" spans="4:4">
      <c r="D177" t="s">
        <v>550</v>
      </c>
    </row>
    <row r="178" spans="4:4">
      <c r="D178" t="s">
        <v>551</v>
      </c>
    </row>
    <row r="179" spans="4:4">
      <c r="D179" t="s">
        <v>434</v>
      </c>
    </row>
    <row r="180" spans="4:4">
      <c r="D180" t="s">
        <v>435</v>
      </c>
    </row>
    <row r="181" spans="4:4">
      <c r="D181" t="s">
        <v>685</v>
      </c>
    </row>
    <row r="182" spans="4:4">
      <c r="D182" t="s">
        <v>436</v>
      </c>
    </row>
    <row r="183" spans="4:4">
      <c r="D183" t="s">
        <v>437</v>
      </c>
    </row>
    <row r="184" spans="4:4">
      <c r="D184" t="s">
        <v>438</v>
      </c>
    </row>
    <row r="185" spans="4:4">
      <c r="D185" t="s">
        <v>686</v>
      </c>
    </row>
    <row r="186" spans="4:4">
      <c r="D186" t="s">
        <v>439</v>
      </c>
    </row>
    <row r="187" spans="4:4">
      <c r="D187" t="s">
        <v>440</v>
      </c>
    </row>
    <row r="188" spans="4:4">
      <c r="D188" t="s">
        <v>687</v>
      </c>
    </row>
    <row r="189" spans="4:4">
      <c r="D189" t="s">
        <v>552</v>
      </c>
    </row>
    <row r="190" spans="4:4">
      <c r="D190" t="s">
        <v>441</v>
      </c>
    </row>
    <row r="191" spans="4:4">
      <c r="D191" t="s">
        <v>442</v>
      </c>
    </row>
    <row r="192" spans="4:4">
      <c r="D192" t="s">
        <v>553</v>
      </c>
    </row>
    <row r="193" spans="4:4">
      <c r="D193" t="s">
        <v>443</v>
      </c>
    </row>
    <row r="194" spans="4:4">
      <c r="D194" t="s">
        <v>554</v>
      </c>
    </row>
    <row r="195" spans="4:4">
      <c r="D195" t="s">
        <v>444</v>
      </c>
    </row>
    <row r="196" spans="4:4">
      <c r="D196" t="s">
        <v>445</v>
      </c>
    </row>
    <row r="197" spans="4:4">
      <c r="D197" t="s">
        <v>555</v>
      </c>
    </row>
    <row r="198" spans="4:4">
      <c r="D198" t="s">
        <v>446</v>
      </c>
    </row>
    <row r="199" spans="4:4">
      <c r="D199" t="s">
        <v>447</v>
      </c>
    </row>
    <row r="200" spans="4:4">
      <c r="D200" t="s">
        <v>448</v>
      </c>
    </row>
    <row r="201" spans="4:4">
      <c r="D201" t="s">
        <v>449</v>
      </c>
    </row>
    <row r="202" spans="4:4">
      <c r="D202" t="s">
        <v>450</v>
      </c>
    </row>
    <row r="203" spans="4:4">
      <c r="D203" t="s">
        <v>451</v>
      </c>
    </row>
    <row r="204" spans="4:4">
      <c r="D204" t="s">
        <v>452</v>
      </c>
    </row>
    <row r="205" spans="4:4">
      <c r="D205" t="s">
        <v>453</v>
      </c>
    </row>
    <row r="206" spans="4:4">
      <c r="D206" t="s">
        <v>454</v>
      </c>
    </row>
    <row r="207" spans="4:4">
      <c r="D207" t="s">
        <v>556</v>
      </c>
    </row>
    <row r="208" spans="4:4">
      <c r="D208" t="s">
        <v>688</v>
      </c>
    </row>
    <row r="209" spans="4:4">
      <c r="D209" t="s">
        <v>557</v>
      </c>
    </row>
    <row r="210" spans="4:4">
      <c r="D210" t="s">
        <v>455</v>
      </c>
    </row>
    <row r="211" spans="4:4">
      <c r="D211" t="s">
        <v>456</v>
      </c>
    </row>
    <row r="212" spans="4:4">
      <c r="D212" t="s">
        <v>457</v>
      </c>
    </row>
    <row r="213" spans="4:4">
      <c r="D213" t="s">
        <v>558</v>
      </c>
    </row>
    <row r="214" spans="4:4">
      <c r="D214" t="s">
        <v>689</v>
      </c>
    </row>
    <row r="215" spans="4:4">
      <c r="D215" t="s">
        <v>458</v>
      </c>
    </row>
    <row r="216" spans="4:4">
      <c r="D216" t="s">
        <v>459</v>
      </c>
    </row>
    <row r="217" spans="4:4">
      <c r="D217" t="s">
        <v>460</v>
      </c>
    </row>
    <row r="218" spans="4:4">
      <c r="D218" t="s">
        <v>559</v>
      </c>
    </row>
    <row r="219" spans="4:4">
      <c r="D219" t="s">
        <v>690</v>
      </c>
    </row>
    <row r="220" spans="4:4">
      <c r="D220" t="s">
        <v>461</v>
      </c>
    </row>
    <row r="221" spans="4:4">
      <c r="D221" t="s">
        <v>462</v>
      </c>
    </row>
    <row r="222" spans="4:4">
      <c r="D222" t="s">
        <v>463</v>
      </c>
    </row>
    <row r="223" spans="4:4">
      <c r="D223" t="s">
        <v>560</v>
      </c>
    </row>
    <row r="224" spans="4:4">
      <c r="D224" t="s">
        <v>464</v>
      </c>
    </row>
    <row r="225" spans="4:4">
      <c r="D225" t="s">
        <v>561</v>
      </c>
    </row>
    <row r="226" spans="4:4">
      <c r="D226" t="s">
        <v>562</v>
      </c>
    </row>
    <row r="227" spans="4:4">
      <c r="D227" t="s">
        <v>563</v>
      </c>
    </row>
    <row r="228" spans="4:4">
      <c r="D228" t="s">
        <v>564</v>
      </c>
    </row>
    <row r="229" spans="4:4">
      <c r="D229" t="s">
        <v>465</v>
      </c>
    </row>
    <row r="230" spans="4:4">
      <c r="D230" t="s">
        <v>466</v>
      </c>
    </row>
    <row r="231" spans="4:4">
      <c r="D231" t="s">
        <v>467</v>
      </c>
    </row>
    <row r="232" spans="4:4">
      <c r="D232" t="s">
        <v>468</v>
      </c>
    </row>
    <row r="233" spans="4:4">
      <c r="D233" t="s">
        <v>469</v>
      </c>
    </row>
    <row r="234" spans="4:4">
      <c r="D234" t="s">
        <v>470</v>
      </c>
    </row>
    <row r="235" spans="4:4">
      <c r="D235" t="s">
        <v>239</v>
      </c>
    </row>
    <row r="236" spans="4:4">
      <c r="D236" t="s">
        <v>471</v>
      </c>
    </row>
    <row r="237" spans="4:4">
      <c r="D237" t="s">
        <v>565</v>
      </c>
    </row>
    <row r="238" spans="4:4">
      <c r="D238" t="s">
        <v>472</v>
      </c>
    </row>
    <row r="239" spans="4:4">
      <c r="D239" t="s">
        <v>691</v>
      </c>
    </row>
    <row r="240" spans="4:4">
      <c r="D240" t="s">
        <v>473</v>
      </c>
    </row>
    <row r="241" spans="4:4">
      <c r="D241" t="s">
        <v>474</v>
      </c>
    </row>
    <row r="242" spans="4:4">
      <c r="D242" t="s">
        <v>566</v>
      </c>
    </row>
    <row r="243" spans="4:4">
      <c r="D243" t="s">
        <v>567</v>
      </c>
    </row>
    <row r="244" spans="4:4">
      <c r="D244" t="s">
        <v>475</v>
      </c>
    </row>
    <row r="245" spans="4:4">
      <c r="D245" t="s">
        <v>568</v>
      </c>
    </row>
    <row r="246" spans="4:4">
      <c r="D246" t="s">
        <v>731</v>
      </c>
    </row>
    <row r="247" spans="4:4">
      <c r="D247" t="s">
        <v>692</v>
      </c>
    </row>
    <row r="248" spans="4:4">
      <c r="D248" t="s">
        <v>476</v>
      </c>
    </row>
    <row r="249" spans="4:4">
      <c r="D249" t="s">
        <v>569</v>
      </c>
    </row>
    <row r="250" spans="4:4">
      <c r="D250" t="s">
        <v>477</v>
      </c>
    </row>
    <row r="251" spans="4:4">
      <c r="D251" t="s">
        <v>478</v>
      </c>
    </row>
    <row r="252" spans="4:4">
      <c r="D252" t="s">
        <v>479</v>
      </c>
    </row>
    <row r="253" spans="4:4">
      <c r="D253" t="s">
        <v>570</v>
      </c>
    </row>
    <row r="254" spans="4:4">
      <c r="D254" t="s">
        <v>480</v>
      </c>
    </row>
    <row r="255" spans="4:4">
      <c r="D255" t="s">
        <v>481</v>
      </c>
    </row>
    <row r="256" spans="4:4">
      <c r="D256" t="s">
        <v>482</v>
      </c>
    </row>
    <row r="257" spans="4:4">
      <c r="D257" t="s">
        <v>483</v>
      </c>
    </row>
    <row r="258" spans="4:4">
      <c r="D258" t="s">
        <v>484</v>
      </c>
    </row>
    <row r="259" spans="4:4">
      <c r="D259" t="s">
        <v>485</v>
      </c>
    </row>
    <row r="260" spans="4:4">
      <c r="D260" t="s">
        <v>486</v>
      </c>
    </row>
    <row r="261" spans="4:4">
      <c r="D261" t="s">
        <v>571</v>
      </c>
    </row>
    <row r="262" spans="4:4">
      <c r="D262" t="s">
        <v>487</v>
      </c>
    </row>
    <row r="263" spans="4:4">
      <c r="D263" t="s">
        <v>488</v>
      </c>
    </row>
    <row r="264" spans="4:4">
      <c r="D264" t="s">
        <v>489</v>
      </c>
    </row>
    <row r="265" spans="4:4">
      <c r="D265" t="s">
        <v>490</v>
      </c>
    </row>
    <row r="266" spans="4:4">
      <c r="D266" t="s">
        <v>491</v>
      </c>
    </row>
    <row r="267" spans="4:4">
      <c r="D267" t="s">
        <v>693</v>
      </c>
    </row>
    <row r="268" spans="4:4">
      <c r="D268" t="s">
        <v>492</v>
      </c>
    </row>
    <row r="269" spans="4:4">
      <c r="D269" t="s">
        <v>493</v>
      </c>
    </row>
    <row r="270" spans="4:4">
      <c r="D270" t="s">
        <v>494</v>
      </c>
    </row>
    <row r="271" spans="4:4">
      <c r="D271" t="s">
        <v>495</v>
      </c>
    </row>
    <row r="272" spans="4:4">
      <c r="D272" t="s">
        <v>496</v>
      </c>
    </row>
    <row r="273" spans="4:4">
      <c r="D273" t="s">
        <v>497</v>
      </c>
    </row>
    <row r="274" spans="4:4">
      <c r="D274" t="s">
        <v>498</v>
      </c>
    </row>
    <row r="275" spans="4:4">
      <c r="D275" t="s">
        <v>499</v>
      </c>
    </row>
    <row r="276" spans="4:4">
      <c r="D276" t="s">
        <v>694</v>
      </c>
    </row>
    <row r="277" spans="4:4">
      <c r="D277" t="s">
        <v>572</v>
      </c>
    </row>
    <row r="278" spans="4:4">
      <c r="D278" t="s">
        <v>500</v>
      </c>
    </row>
    <row r="279" spans="4:4">
      <c r="D279" t="s">
        <v>501</v>
      </c>
    </row>
    <row r="280" spans="4:4">
      <c r="D280" t="s">
        <v>502</v>
      </c>
    </row>
    <row r="281" spans="4:4">
      <c r="D281" t="s">
        <v>503</v>
      </c>
    </row>
    <row r="282" spans="4:4">
      <c r="D282" t="s">
        <v>504</v>
      </c>
    </row>
    <row r="283" spans="4:4">
      <c r="D283" t="s">
        <v>573</v>
      </c>
    </row>
    <row r="284" spans="4:4">
      <c r="D284" t="s">
        <v>574</v>
      </c>
    </row>
    <row r="285" spans="4:4">
      <c r="D285" t="s">
        <v>505</v>
      </c>
    </row>
    <row r="286" spans="4:4">
      <c r="D286" t="s">
        <v>575</v>
      </c>
    </row>
    <row r="287" spans="4:4">
      <c r="D287" t="s">
        <v>576</v>
      </c>
    </row>
    <row r="288" spans="4:4">
      <c r="D288" t="s">
        <v>506</v>
      </c>
    </row>
    <row r="289" spans="4:4">
      <c r="D289" t="s">
        <v>507</v>
      </c>
    </row>
    <row r="290" spans="4:4">
      <c r="D290" t="s">
        <v>508</v>
      </c>
    </row>
    <row r="291" spans="4:4">
      <c r="D291" t="s">
        <v>509</v>
      </c>
    </row>
    <row r="292" spans="4:4">
      <c r="D292" t="s">
        <v>510</v>
      </c>
    </row>
    <row r="293" spans="4:4">
      <c r="D293" t="s">
        <v>511</v>
      </c>
    </row>
    <row r="294" spans="4:4">
      <c r="D294" t="s">
        <v>512</v>
      </c>
    </row>
    <row r="295" spans="4:4">
      <c r="D295" t="s">
        <v>577</v>
      </c>
    </row>
    <row r="296" spans="4:4">
      <c r="D296" t="s">
        <v>578</v>
      </c>
    </row>
  </sheetData>
  <autoFilter ref="D1:L294" xr:uid="{0DC4EC44-4A4D-4D74-8861-CE5F67747206}"/>
  <phoneticPr fontId="28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65</v>
      </c>
      <c r="E1" s="36" t="s">
        <v>650</v>
      </c>
      <c r="F1" s="36" t="s">
        <v>23</v>
      </c>
      <c r="G1" s="36" t="s">
        <v>34</v>
      </c>
      <c r="H1" s="36" t="s">
        <v>71</v>
      </c>
      <c r="I1" s="36" t="s">
        <v>45</v>
      </c>
      <c r="J1" s="36" t="s">
        <v>61</v>
      </c>
      <c r="K1" s="36" t="s">
        <v>65</v>
      </c>
      <c r="L1" s="65" t="s">
        <v>698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796</v>
      </c>
      <c r="R1" s="37" t="s">
        <v>695</v>
      </c>
      <c r="S1" s="36" t="s">
        <v>4</v>
      </c>
      <c r="T1" s="36" t="s">
        <v>78</v>
      </c>
    </row>
    <row r="2" spans="1:20" ht="14.45" customHeight="1">
      <c r="A2" t="s">
        <v>245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129</v>
      </c>
      <c r="K2" s="3" t="s">
        <v>0</v>
      </c>
      <c r="L2" s="64" t="s">
        <v>788</v>
      </c>
      <c r="M2" s="3" t="s">
        <v>246</v>
      </c>
      <c r="N2" s="3" t="s">
        <v>250</v>
      </c>
      <c r="O2" s="3" t="s">
        <v>149</v>
      </c>
      <c r="P2" s="3" t="s">
        <v>0</v>
      </c>
      <c r="Q2" t="s">
        <v>797</v>
      </c>
      <c r="R2" t="s">
        <v>5</v>
      </c>
      <c r="S2" s="39" t="s">
        <v>151</v>
      </c>
      <c r="T2" s="3" t="s">
        <v>0</v>
      </c>
    </row>
    <row r="3" spans="1:20">
      <c r="A3" t="s">
        <v>176</v>
      </c>
      <c r="B3">
        <v>2025</v>
      </c>
      <c r="C3" s="3" t="s">
        <v>68</v>
      </c>
      <c r="D3" s="3" t="s">
        <v>1</v>
      </c>
      <c r="E3" s="62" t="s">
        <v>651</v>
      </c>
      <c r="F3" s="3" t="s">
        <v>36</v>
      </c>
      <c r="G3" s="3" t="s">
        <v>2</v>
      </c>
      <c r="H3" s="3" t="s">
        <v>54</v>
      </c>
      <c r="I3" s="3" t="s">
        <v>130</v>
      </c>
      <c r="J3" s="3" t="s">
        <v>76</v>
      </c>
      <c r="K3" s="3" t="s">
        <v>1</v>
      </c>
      <c r="L3" s="64" t="s">
        <v>789</v>
      </c>
      <c r="M3" s="3" t="s">
        <v>247</v>
      </c>
      <c r="N3" s="3"/>
      <c r="O3" s="3" t="s">
        <v>150</v>
      </c>
      <c r="P3" s="3" t="s">
        <v>1</v>
      </c>
      <c r="Q3" t="s">
        <v>798</v>
      </c>
      <c r="R3" t="s">
        <v>6</v>
      </c>
      <c r="S3" s="39" t="s">
        <v>152</v>
      </c>
      <c r="T3" s="3" t="s">
        <v>1</v>
      </c>
    </row>
    <row r="4" spans="1:20">
      <c r="B4">
        <v>2026</v>
      </c>
      <c r="C4" s="3" t="s">
        <v>69</v>
      </c>
      <c r="D4" s="3"/>
      <c r="E4" s="62" t="s">
        <v>652</v>
      </c>
      <c r="F4" s="3"/>
      <c r="G4" t="s">
        <v>583</v>
      </c>
      <c r="H4" s="3" t="s">
        <v>819</v>
      </c>
      <c r="I4" s="3" t="s">
        <v>131</v>
      </c>
      <c r="J4" s="3" t="s">
        <v>77</v>
      </c>
      <c r="K4" s="3"/>
      <c r="L4" s="64" t="s">
        <v>790</v>
      </c>
      <c r="M4" s="3" t="s">
        <v>248</v>
      </c>
      <c r="N4" s="3"/>
      <c r="O4" s="3"/>
      <c r="P4" s="3"/>
      <c r="Q4" t="s">
        <v>799</v>
      </c>
      <c r="R4" t="s">
        <v>7</v>
      </c>
      <c r="S4" s="3" t="s">
        <v>821</v>
      </c>
    </row>
    <row r="5" spans="1:20">
      <c r="B5">
        <v>2027</v>
      </c>
      <c r="C5" s="3" t="s">
        <v>67</v>
      </c>
      <c r="D5" s="3"/>
      <c r="E5" s="62" t="s">
        <v>653</v>
      </c>
      <c r="F5" s="3"/>
      <c r="G5" s="3" t="s">
        <v>72</v>
      </c>
      <c r="H5" s="3" t="s">
        <v>579</v>
      </c>
      <c r="I5" s="46" t="s">
        <v>584</v>
      </c>
      <c r="K5" s="3"/>
      <c r="L5" s="64" t="s">
        <v>791</v>
      </c>
      <c r="M5" s="3" t="s">
        <v>249</v>
      </c>
      <c r="N5" s="3"/>
      <c r="O5" s="3"/>
      <c r="P5" s="3"/>
      <c r="Q5" t="s">
        <v>800</v>
      </c>
      <c r="R5" t="s">
        <v>8</v>
      </c>
      <c r="S5" s="3" t="s">
        <v>154</v>
      </c>
    </row>
    <row r="6" spans="1:20">
      <c r="C6" s="3" t="s">
        <v>66</v>
      </c>
      <c r="E6" s="62" t="s">
        <v>654</v>
      </c>
      <c r="G6" s="3" t="s">
        <v>73</v>
      </c>
      <c r="H6" s="3" t="s">
        <v>580</v>
      </c>
      <c r="L6" s="64" t="s">
        <v>792</v>
      </c>
      <c r="Q6" t="s">
        <v>801</v>
      </c>
      <c r="R6" s="1" t="s">
        <v>9</v>
      </c>
      <c r="S6" s="3" t="s">
        <v>153</v>
      </c>
    </row>
    <row r="7" spans="1:20">
      <c r="C7" s="61" t="s">
        <v>649</v>
      </c>
      <c r="G7" s="3" t="s">
        <v>74</v>
      </c>
      <c r="H7" s="3" t="s">
        <v>58</v>
      </c>
      <c r="L7" s="64" t="s">
        <v>793</v>
      </c>
      <c r="Q7" t="s">
        <v>802</v>
      </c>
      <c r="R7" t="s">
        <v>10</v>
      </c>
    </row>
    <row r="8" spans="1:20">
      <c r="G8" s="3" t="s">
        <v>75</v>
      </c>
      <c r="H8" s="3" t="s">
        <v>581</v>
      </c>
      <c r="L8" s="64" t="s">
        <v>794</v>
      </c>
      <c r="Q8" t="s">
        <v>803</v>
      </c>
      <c r="R8" t="s">
        <v>11</v>
      </c>
    </row>
    <row r="9" spans="1:20">
      <c r="G9" s="3"/>
      <c r="H9" s="3" t="s">
        <v>582</v>
      </c>
      <c r="L9" s="64" t="s">
        <v>716</v>
      </c>
      <c r="Q9" t="s">
        <v>804</v>
      </c>
      <c r="R9" t="s">
        <v>12</v>
      </c>
    </row>
    <row r="10" spans="1:20">
      <c r="Q10" t="s">
        <v>805</v>
      </c>
      <c r="R10" t="s">
        <v>13</v>
      </c>
    </row>
    <row r="11" spans="1:20">
      <c r="Q11" t="s">
        <v>806</v>
      </c>
      <c r="R11" t="s">
        <v>14</v>
      </c>
    </row>
    <row r="12" spans="1:20">
      <c r="Q12" t="s">
        <v>807</v>
      </c>
      <c r="R12" t="s">
        <v>15</v>
      </c>
    </row>
    <row r="13" spans="1:20">
      <c r="Q13" t="s">
        <v>808</v>
      </c>
      <c r="R13" s="2" t="s">
        <v>16</v>
      </c>
    </row>
    <row r="14" spans="1:20">
      <c r="Q14" t="s">
        <v>809</v>
      </c>
      <c r="R14" s="2" t="s">
        <v>17</v>
      </c>
    </row>
    <row r="15" spans="1:20">
      <c r="R15" t="s">
        <v>251</v>
      </c>
    </row>
    <row r="16" spans="1:20">
      <c r="R16" s="3" t="s">
        <v>655</v>
      </c>
    </row>
    <row r="17" spans="18:18">
      <c r="R17" s="3"/>
    </row>
  </sheetData>
  <autoFilter ref="B1:S1" xr:uid="{CEB295A8-E453-403A-A9BA-9F06E2BA3E15}"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bid summery</vt:lpstr>
      <vt:lpstr>CCD</vt:lpstr>
      <vt:lpstr>ValueSelection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2026-03-19T07:33:32Z</dcterms:modified>
</cp:coreProperties>
</file>