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  <fileRecoveryPr repairLoad="1"/>
</workbook>
</file>

<file path=xl/calcChain.xml><?xml version="1.0" encoding="utf-8"?>
<calcChain xmlns="http://schemas.openxmlformats.org/spreadsheetml/2006/main">
  <c r="BX7" i="1" l="1"/>
  <c r="BR7" i="1"/>
  <c r="BO7" i="1"/>
  <c r="BL7" i="1"/>
  <c r="BI7" i="1"/>
  <c r="BS7" i="1" s="1"/>
  <c r="BG7" i="1"/>
  <c r="BE7" i="1"/>
  <c r="BC7" i="1"/>
  <c r="BA7" i="1"/>
  <c r="BT7" i="1" s="1"/>
  <c r="BU7" i="1" s="1"/>
  <c r="AZ7" i="1"/>
  <c r="AW7" i="1"/>
  <c r="AM7" i="1"/>
  <c r="AL7" i="1"/>
  <c r="AK7" i="1"/>
  <c r="AJ7" i="1"/>
  <c r="AI7" i="1"/>
  <c r="BX6" i="1"/>
  <c r="BR6" i="1"/>
  <c r="BO6" i="1"/>
  <c r="BL6" i="1"/>
  <c r="BI6" i="1"/>
  <c r="BS6" i="1" s="1"/>
  <c r="BG6" i="1"/>
  <c r="BE6" i="1"/>
  <c r="BC6" i="1"/>
  <c r="BA6" i="1"/>
  <c r="BT6" i="1" s="1"/>
  <c r="BU6" i="1" s="1"/>
  <c r="AZ6" i="1"/>
  <c r="AW6" i="1"/>
  <c r="AM6" i="1"/>
  <c r="AL6" i="1"/>
  <c r="AK6" i="1"/>
  <c r="AJ6" i="1"/>
  <c r="AI6" i="1"/>
  <c r="BX5" i="1"/>
  <c r="BR5" i="1"/>
  <c r="BO5" i="1"/>
  <c r="BL5" i="1"/>
  <c r="BI5" i="1"/>
  <c r="BS5" i="1" s="1"/>
  <c r="BG5" i="1"/>
  <c r="BE5" i="1"/>
  <c r="BC5" i="1"/>
  <c r="BA5" i="1"/>
  <c r="BT5" i="1" s="1"/>
  <c r="BU5" i="1" s="1"/>
  <c r="AZ5" i="1"/>
  <c r="AW5" i="1"/>
  <c r="AM5" i="1"/>
  <c r="AL5" i="1"/>
  <c r="AK5" i="1"/>
  <c r="AJ5" i="1"/>
  <c r="AI5" i="1"/>
  <c r="BX4" i="1"/>
  <c r="BR4" i="1"/>
  <c r="BO4" i="1"/>
  <c r="BL4" i="1"/>
  <c r="BI4" i="1"/>
  <c r="BS4" i="1" s="1"/>
  <c r="BG4" i="1"/>
  <c r="BE4" i="1"/>
  <c r="BC4" i="1"/>
  <c r="BA4" i="1"/>
  <c r="BT4" i="1" s="1"/>
  <c r="BU4" i="1" s="1"/>
  <c r="AZ4" i="1"/>
  <c r="AW4" i="1"/>
  <c r="AM4" i="1"/>
  <c r="AL4" i="1"/>
  <c r="AK4" i="1"/>
  <c r="AJ4" i="1"/>
  <c r="AI4" i="1"/>
  <c r="BX3" i="1"/>
  <c r="BR3" i="1"/>
  <c r="BO3" i="1"/>
  <c r="BL3" i="1"/>
  <c r="BI3" i="1"/>
  <c r="BS3" i="1" s="1"/>
  <c r="BG3" i="1"/>
  <c r="BE3" i="1"/>
  <c r="BC3" i="1"/>
  <c r="BA3" i="1"/>
  <c r="BT3" i="1" s="1"/>
  <c r="BU3" i="1" s="1"/>
  <c r="AZ3" i="1"/>
  <c r="AW3" i="1"/>
  <c r="AM3" i="1"/>
  <c r="AL3" i="1"/>
  <c r="AK3" i="1"/>
  <c r="AJ3" i="1"/>
  <c r="AI3" i="1"/>
  <c r="BX2" i="1"/>
  <c r="BR2" i="1"/>
  <c r="BO2" i="1"/>
  <c r="BL2" i="1"/>
  <c r="BI2" i="1"/>
  <c r="BS2" i="1" s="1"/>
  <c r="BG2" i="1"/>
  <c r="BE2" i="1"/>
  <c r="BC2" i="1"/>
  <c r="BA2" i="1"/>
  <c r="BT2" i="1" s="1"/>
  <c r="BU2" i="1" s="1"/>
  <c r="AZ2" i="1"/>
  <c r="AW2" i="1"/>
  <c r="AM2" i="1"/>
  <c r="AL2" i="1"/>
  <c r="AK2" i="1"/>
  <c r="AJ2" i="1"/>
  <c r="AI2" i="1"/>
</calcChain>
</file>

<file path=xl/comments1.xml><?xml version="1.0" encoding="utf-8"?>
<comments xmlns="http://schemas.openxmlformats.org/spreadsheetml/2006/main">
  <authors>
    <author>Unknown Author</author>
  </authors>
  <commentList>
    <comment ref="AO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Q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W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Z1" authorId="0" shapeId="0">
      <text>
        <r>
          <rPr>
            <sz val="10"/>
            <rFont val="Arial"/>
            <family val="2"/>
          </rPr>
          <t>[JLA DI Price]*[Duty Rate]</t>
        </r>
      </text>
    </comment>
    <comment ref="BA1" authorId="0" shapeId="0">
      <text>
        <r>
          <rPr>
            <sz val="10"/>
            <rFont val="Arial"/>
            <family val="2"/>
          </rPr>
          <t>[Factory FCA Cost $]+[Ocean Freight per Item $]+[Duty per Item $]</t>
        </r>
      </text>
    </comment>
    <comment ref="BC1" authorId="0" shapeId="0">
      <text>
        <r>
          <rPr>
            <sz val="10"/>
            <rFont val="Arial"/>
            <family val="2"/>
          </rPr>
          <t>[JLA POE Price]*[DA %]</t>
        </r>
      </text>
    </comment>
    <comment ref="BE1" authorId="0" shapeId="0">
      <text>
        <r>
          <rPr>
            <sz val="10"/>
            <rFont val="Arial"/>
            <family val="2"/>
          </rPr>
          <t>[JLA POE Price]*[Royalty %]</t>
        </r>
      </text>
    </comment>
    <comment ref="BG1" authorId="0" shapeId="0">
      <text>
        <r>
          <rPr>
            <sz val="10"/>
            <rFont val="Arial"/>
            <family val="2"/>
          </rPr>
          <t>[JLA POE Price]*[General Load %]</t>
        </r>
      </text>
    </comment>
    <comment ref="BI1" authorId="0" shapeId="0">
      <text>
        <r>
          <rPr>
            <sz val="10"/>
            <rFont val="Arial"/>
            <family val="2"/>
          </rPr>
          <t>[JLA POE Price]*[Rebate %]</t>
        </r>
      </text>
    </comment>
    <comment ref="BL1" authorId="0" shapeId="0">
      <text>
        <r>
          <rPr>
            <sz val="10"/>
            <rFont val="Arial"/>
            <family val="2"/>
          </rPr>
          <t>[JLA POE Price]*[Load 1 %]</t>
        </r>
      </text>
    </comment>
    <comment ref="BO1" authorId="0" shapeId="0">
      <text>
        <r>
          <rPr>
            <sz val="10"/>
            <rFont val="Arial"/>
            <family val="2"/>
          </rPr>
          <t>[JLA POE Price]*[Load 2 %]</t>
        </r>
      </text>
    </comment>
    <comment ref="BR1" authorId="0" shapeId="0">
      <text>
        <r>
          <rPr>
            <sz val="10"/>
            <rFont val="Arial"/>
            <family val="2"/>
          </rPr>
          <t>[JLA POE Price]*[Load 3 %]</t>
        </r>
      </text>
    </comment>
    <comment ref="BS1" authorId="0" shapeId="0">
      <text>
        <r>
          <rPr>
            <sz val="10"/>
            <rFont val="Arial"/>
            <family val="2"/>
          </rPr>
          <t>[DA $]+[Royalty $]+[General Load $]+[Rebate/Co-op $]+[Load 1 $]+[Load 2 $]+[Load 3 $]</t>
        </r>
      </text>
    </comment>
    <comment ref="BT1" authorId="0" shapeId="0">
      <text>
        <r>
          <rPr>
            <sz val="10"/>
            <rFont val="Arial"/>
            <family val="2"/>
          </rPr>
          <t>[LDP Cost $]+[Testing Fee per Item]+[Total Load $]</t>
        </r>
      </text>
    </comment>
    <comment ref="BU1" authorId="0" shapeId="0">
      <text>
        <r>
          <rPr>
            <sz val="10"/>
            <rFont val="Arial"/>
            <family val="2"/>
          </rPr>
          <t>([JLA Domestic Price]-[LDP Cost with Load $])/[JLA Domestic Price]</t>
        </r>
      </text>
    </comment>
    <comment ref="BX1" authorId="0" shapeId="0">
      <text>
        <r>
          <rPr>
            <sz val="10"/>
            <rFont val="Arial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<sst xmlns="http://schemas.openxmlformats.org/spreadsheetml/2006/main" count="235" uniqueCount="148">
  <si>
    <t>Item No.</t>
  </si>
  <si>
    <t>Description-Short</t>
  </si>
  <si>
    <t>Brand</t>
  </si>
  <si>
    <t>Product Category</t>
  </si>
  <si>
    <t>Trim</t>
  </si>
  <si>
    <t>Package Type</t>
  </si>
  <si>
    <t>Normal</t>
  </si>
  <si>
    <t>Line No.</t>
  </si>
  <si>
    <t>Photo</t>
  </si>
  <si>
    <t>Item Description</t>
  </si>
  <si>
    <t>Customer Item#</t>
  </si>
  <si>
    <t>UPC</t>
  </si>
  <si>
    <t>Unit of Measure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</si>
  <si>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</si>
  <si>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</si>
  <si>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</si>
  <si>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</si>
  <si>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</si>
  <si>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</si>
  <si>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</si>
  <si>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</si>
  <si>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</si>
  <si>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</si>
  <si>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</si>
  <si>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</si>
  <si>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</si>
  <si>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</si>
  <si>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</si>
  <si>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</si>
  <si>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</si>
  <si>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</si>
  <si>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Piece</t>
  </si>
  <si>
    <t>Program Name</t>
  </si>
  <si>
    <t>Factory Name</t>
  </si>
  <si>
    <t>Shipping Point</t>
  </si>
  <si>
    <t>Design No.</t>
  </si>
  <si>
    <t>Pattern/Collection Name</t>
  </si>
  <si>
    <t>Overall size (W x D x H in inch)</t>
  </si>
  <si>
    <t>Body Size (inch)</t>
  </si>
  <si>
    <t>Shade Size (inch)</t>
  </si>
  <si>
    <t>Body Materials</t>
  </si>
  <si>
    <t>Shade Materials</t>
  </si>
  <si>
    <t>Material</t>
  </si>
  <si>
    <t>Material-Short</t>
  </si>
  <si>
    <t>Body Color</t>
  </si>
  <si>
    <t>Construction</t>
  </si>
  <si>
    <t>Shade Color</t>
  </si>
  <si>
    <t>Packaging Standard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</si>
  <si>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</si>
  <si>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</si>
  <si>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</si>
  <si>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</si>
  <si>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</si>
  <si>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</si>
  <si>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Size SH (cm)</t>
  </si>
  <si>
    <t>Container Volume</t>
  </si>
  <si>
    <t>Girth</t>
  </si>
  <si>
    <t>MOQ</t>
  </si>
  <si>
    <t>Factory FCA Cost $</t>
  </si>
  <si>
    <t>LDP Cost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</si>
  <si>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</si>
  <si>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</si>
  <si>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</si>
  <si>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</si>
  <si>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</si>
  <si>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</si>
  <si>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</si>
  <si>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</si>
  <si>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</si>
  <si>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</si>
  <si>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</si>
  <si>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</si>
  <si>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Total Load $</t>
  </si>
  <si>
    <t>JLA LDP Cost with Load</t>
  </si>
  <si>
    <t>JLA LDP MU%</t>
  </si>
  <si>
    <t>JLA POE Price</t>
  </si>
  <si>
    <t>Suggested Retail Price</t>
  </si>
  <si>
    <t>Retail Markup %</t>
  </si>
  <si>
    <t>Additional Customer Price</t>
  </si>
  <si>
    <t>KLP Halo lamp</t>
  </si>
  <si>
    <t>MY</t>
  </si>
  <si>
    <t>Yantian</t>
  </si>
  <si>
    <t>KLC174-0130</t>
    <phoneticPr fontId="6" type="noConversion"/>
  </si>
  <si>
    <t>F25FCT024</t>
  </si>
  <si>
    <t>Halo</t>
  </si>
  <si>
    <t>Cordless rechargeable LED lamp</t>
  </si>
  <si>
    <t>LGT-Novelty Light</t>
  </si>
  <si>
    <t>Iron</t>
  </si>
  <si>
    <t>crylic</t>
  </si>
  <si>
    <t>Iron, Acrylic</t>
  </si>
  <si>
    <t>Brushed Gold</t>
  </si>
  <si>
    <t>Fully Assembly</t>
  </si>
  <si>
    <t>White</t>
  </si>
  <si>
    <t>Ecom: 1pc/ISTA3A color box, 8 cartons/1A brown carton</t>
  </si>
  <si>
    <t>9405.21.6010</t>
  </si>
  <si>
    <t>MOS</t>
  </si>
  <si>
    <t>PA</t>
  </si>
  <si>
    <t>Broadcast</t>
  </si>
  <si>
    <t>KLC174-0131</t>
  </si>
  <si>
    <t>F25FCT023</t>
  </si>
  <si>
    <t>Brushed Silver</t>
  </si>
  <si>
    <t>KLP  SLE lamp</t>
  </si>
  <si>
    <t>KLC153-0132</t>
    <phoneticPr fontId="6" type="noConversion"/>
  </si>
  <si>
    <t>F25FCT008</t>
  </si>
  <si>
    <t>Mini Lamp</t>
  </si>
  <si>
    <t>LGT-TABLE LAMPS</t>
  </si>
  <si>
    <t>3.75” Dia. x 4.5” H</t>
  </si>
  <si>
    <t>5” Dia. x  5” H</t>
  </si>
  <si>
    <t>Ceramic</t>
  </si>
  <si>
    <t>100% polyester</t>
  </si>
  <si>
    <t>Grey</t>
  </si>
  <si>
    <t>UNO Socket
rotatry switch on socket</t>
  </si>
  <si>
    <t>Ecom: 1pc/ISTA3A brown carton, 4 cartons/1A brown carton</t>
  </si>
  <si>
    <t>9405.21.8010</t>
  </si>
  <si>
    <t>KLP  MPS lamp</t>
  </si>
  <si>
    <t>KLC153-0133</t>
  </si>
  <si>
    <t>F25MC105</t>
  </si>
  <si>
    <t>Accent Table Lamp</t>
  </si>
  <si>
    <t>3.75” Dia. x  5” H</t>
  </si>
  <si>
    <t>5.5” Dia. x  6” H</t>
  </si>
  <si>
    <t>Turquoise</t>
  </si>
  <si>
    <t>KLP  SS lamp</t>
  </si>
  <si>
    <t>KLC153-0134</t>
  </si>
  <si>
    <t>F25FCT002</t>
  </si>
  <si>
    <t>Matte Dark Blue</t>
  </si>
  <si>
    <t>KLP  BVT lamp</t>
  </si>
  <si>
    <t>KLC153-0135</t>
  </si>
  <si>
    <t>F25MC106</t>
  </si>
  <si>
    <t>Red</t>
  </si>
  <si>
    <t>Printing</t>
  </si>
  <si>
    <t>Halo</t>
    <phoneticPr fontId="3" type="noConversion"/>
  </si>
  <si>
    <t>Halo Cordless rechargeable LED lamp</t>
    <phoneticPr fontId="3" type="noConversion"/>
  </si>
  <si>
    <t xml:space="preserve">Sage Leaf Embossed </t>
    <phoneticPr fontId="3" type="noConversion"/>
  </si>
  <si>
    <t>Sage Leaf Embossed Mini Lamp</t>
    <phoneticPr fontId="3" type="noConversion"/>
  </si>
  <si>
    <t xml:space="preserve">Misty Shore Pleated </t>
    <phoneticPr fontId="3" type="noConversion"/>
  </si>
  <si>
    <t xml:space="preserve">Sapphire Swirl </t>
    <phoneticPr fontId="3" type="noConversion"/>
  </si>
  <si>
    <t>Sapphire Swirl Mini Lamp</t>
    <phoneticPr fontId="3" type="noConversion"/>
  </si>
  <si>
    <t>Berry Vine Textured</t>
    <phoneticPr fontId="3" type="noConversion"/>
  </si>
  <si>
    <t>Berry Vine Textured Accent Table Lamp</t>
    <phoneticPr fontId="3" type="noConversion"/>
  </si>
  <si>
    <t>Misty Shore Pleated Accent Table Lamp</t>
    <phoneticPr fontId="3" type="noConversion"/>
  </si>
  <si>
    <t>5" Dia. x  8" H</t>
  </si>
  <si>
    <t>5" Dia. x  10" H</t>
  </si>
  <si>
    <t>5.5" Dia. x  11.5" H</t>
  </si>
  <si>
    <t>Fully Assembly</t>
    <phoneticPr fontId="3" type="noConversion"/>
  </si>
  <si>
    <t>Fully Assembly,White</t>
    <phoneticPr fontId="3" type="noConversion"/>
  </si>
  <si>
    <t>UNO Socket
rotatry switch on socket,Grey</t>
    <phoneticPr fontId="3" type="noConversion"/>
  </si>
  <si>
    <t>UNO Socket
rotatry switch on socket,White</t>
    <phoneticPr fontId="3" type="noConversion"/>
  </si>
  <si>
    <t>UNO Socket
rotatry switch on socket,Printing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</si>
</sst>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  <numFmt numFmtId="186" formatCode="[$-409]dd/mmm/yy;@"/>
    <numFmt numFmtId="187" formatCode="\$#,##0.00"/>
    <numFmt numFmtId="0" formatCode="[$¥-804]#,##0.00;[$¥-804]\-#,##0.00"/>
    <numFmt numFmtId="189" formatCode="_(* #,##0_);_(* \(#,##0\);_(* \-??_);_(@_)"/>
    <numFmt numFmtId="190" formatCode="_-\$* #,##0.00_ ;_-\$* \-#,##0.00\ ;_-\$* \-??_ ;_-@_ "/>
    <numFmt numFmtId="191" formatCode="\$#,##0.00;&quot;-$&quot;#,##0.00"/>
  </numFmts>
  <fonts count="15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  <scheme val="minor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1"/>
      <color rgb="FF00B0F0"/>
      <name val="Calibri"/>
      <family val="2"/>
      <charset val="1"/>
    </font>
    <font>
      <b/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1"/>
      <name val="Calibri"/>
      <family val="2"/>
      <charset val="1"/>
    </font>
    <font>
      <sz val="12"/>
      <name val="宋体"/>
      <family val="2"/>
      <scheme val="minor"/>
    </font>
    <font>
      <sz val="1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5" tint="0.79989013336588644"/>
        <bgColor rgb="FFE8E8E8"/>
      </patternFill>
    </fill>
    <fill>
      <patternFill patternType="solid">
        <fgColor rgb="FF92D050"/>
        <bgColor rgb="FF84E291"/>
      </patternFill>
    </fill>
    <fill>
      <patternFill patternType="solid">
        <fgColor theme="6" tint="0.39988402966399123"/>
        <bgColor rgb="FF84E291"/>
      </patternFill>
    </fill>
    <fill>
      <patternFill patternType="solid">
        <fgColor theme="0"/>
        <bgColor rgb="FFFFFFCC"/>
      </patternFill>
    </fill>
    <fill>
      <patternFill patternType="solid">
        <fgColor theme="2"/>
        <bgColor rgb="FFFBE3D6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</cellStyleXfs>
  <cellXfs count="60">
    <xf numFmtId="0" fontId="0" fillId="0" borderId="0" xfId="0" applyNumberFormat="1" applyFont="1"/>
    <xf numFmtId="0" fontId="1" fillId="0" borderId="1" xfId="0" applyNumberFormat="1" applyFont="1" applyBorder="1"/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182" fontId="7" fillId="0" borderId="1" xfId="0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wrapText="1"/>
    </xf>
    <xf numFmtId="182" fontId="10" fillId="0" borderId="1" xfId="0" applyNumberFormat="1" applyFont="1" applyBorder="1" applyAlignment="1">
      <alignment wrapText="1"/>
    </xf>
    <xf numFmtId="1" fontId="7" fillId="0" borderId="1" xfId="0" applyNumberFormat="1" applyFont="1" applyBorder="1" applyAlignment="1">
      <alignment horizontal="center" wrapText="1"/>
    </xf>
    <xf numFmtId="183" fontId="10" fillId="0" borderId="1" xfId="0" applyNumberFormat="1" applyFont="1" applyBorder="1" applyAlignment="1">
      <alignment wrapText="1"/>
    </xf>
    <xf numFmtId="2" fontId="11" fillId="0" borderId="1" xfId="0" applyNumberFormat="1" applyFont="1" applyBorder="1" applyAlignment="1">
      <alignment wrapText="1"/>
    </xf>
    <xf numFmtId="1" fontId="10" fillId="0" borderId="1" xfId="0" applyNumberFormat="1" applyFont="1" applyBorder="1" applyAlignment="1">
      <alignment wrapText="1"/>
    </xf>
    <xf numFmtId="187" fontId="7" fillId="4" borderId="2" xfId="0" applyNumberFormat="1" applyFont="1" applyFill="1" applyBorder="1" applyAlignment="1">
      <alignment horizontal="center" wrapText="1"/>
    </xf>
    <xf numFmtId="187" fontId="7" fillId="5" borderId="1" xfId="0" applyNumberFormat="1" applyFont="1" applyFill="1" applyBorder="1" applyAlignment="1">
      <alignment horizontal="center" wrapText="1"/>
    </xf>
    <xf numFmtId="187" fontId="10" fillId="0" borderId="1" xfId="0" applyNumberFormat="1" applyFont="1" applyBorder="1" applyAlignment="1">
      <alignment wrapText="1"/>
    </xf>
    <xf numFmtId="10" fontId="7" fillId="0" borderId="1" xfId="0" applyNumberFormat="1" applyFont="1" applyBorder="1" applyAlignment="1">
      <alignment horizontal="center" wrapText="1"/>
    </xf>
    <xf numFmtId="187" fontId="10" fillId="3" borderId="1" xfId="0" applyNumberFormat="1" applyFont="1" applyFill="1" applyBorder="1" applyAlignment="1">
      <alignment wrapText="1"/>
    </xf>
    <xf numFmtId="187" fontId="11" fillId="0" borderId="1" xfId="0" applyNumberFormat="1" applyFont="1" applyBorder="1" applyAlignment="1">
      <alignment wrapText="1"/>
    </xf>
    <xf numFmtId="187" fontId="10" fillId="6" borderId="1" xfId="0" applyNumberFormat="1" applyFont="1" applyFill="1" applyBorder="1" applyAlignment="1">
      <alignment wrapText="1"/>
    </xf>
    <xf numFmtId="10" fontId="10" fillId="6" borderId="1" xfId="0" applyNumberFormat="1" applyFont="1" applyFill="1" applyBorder="1" applyAlignment="1">
      <alignment wrapText="1"/>
    </xf>
    <xf numFmtId="10" fontId="11" fillId="7" borderId="1" xfId="0" applyNumberFormat="1" applyFont="1" applyFill="1" applyBorder="1" applyAlignment="1">
      <alignment wrapText="1"/>
    </xf>
    <xf numFmtId="187" fontId="7" fillId="6" borderId="1" xfId="0" applyNumberFormat="1" applyFont="1" applyFill="1" applyBorder="1" applyAlignment="1">
      <alignment horizontal="center" wrapText="1"/>
    </xf>
    <xf numFmtId="187" fontId="11" fillId="6" borderId="2" xfId="0" applyNumberFormat="1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/>
    <xf numFmtId="49" fontId="14" fillId="0" borderId="1" xfId="0" applyNumberFormat="1" applyFont="1" applyBorder="1" applyAlignment="1">
      <alignment horizontal="center" vertical="center" wrapText="1"/>
    </xf>
    <xf numFmtId="49" fontId="14" fillId="8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184" fontId="14" fillId="0" borderId="1" xfId="0" applyNumberFormat="1" applyFont="1" applyBorder="1" applyAlignment="1">
      <alignment horizontal="center" vertical="center" wrapText="1"/>
    </xf>
    <xf numFmtId="2" fontId="14" fillId="9" borderId="1" xfId="0" applyNumberFormat="1" applyFont="1" applyFill="1" applyBorder="1" applyAlignment="1">
      <alignment horizontal="center" vertical="center" wrapText="1"/>
    </xf>
    <xf numFmtId="2" fontId="12" fillId="9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82" fontId="14" fillId="0" borderId="1" xfId="0" applyNumberFormat="1" applyFont="1" applyBorder="1" applyAlignment="1">
      <alignment horizontal="center" vertical="center" wrapText="1"/>
    </xf>
    <xf numFmtId="182" fontId="12" fillId="9" borderId="1" xfId="0" applyNumberFormat="1" applyFont="1" applyFill="1" applyBorder="1" applyAlignment="1">
      <alignment horizontal="center" vertical="center" wrapText="1"/>
    </xf>
    <xf numFmtId="189" fontId="14" fillId="0" borderId="1" xfId="0" applyNumberFormat="1" applyFont="1" applyBorder="1" applyAlignment="1">
      <alignment horizontal="center" vertical="center" wrapText="1"/>
    </xf>
    <xf numFmtId="183" fontId="14" fillId="9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14" fillId="9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90" fontId="14" fillId="0" borderId="2" xfId="0" applyNumberFormat="1" applyFont="1" applyBorder="1" applyAlignment="1">
      <alignment horizontal="center" vertical="center" wrapText="1"/>
    </xf>
    <xf numFmtId="191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187" fontId="12" fillId="9" borderId="1" xfId="0" applyNumberFormat="1" applyFont="1" applyFill="1" applyBorder="1" applyAlignment="1">
      <alignment horizontal="center" vertical="center" wrapText="1"/>
    </xf>
    <xf numFmtId="187" fontId="14" fillId="0" borderId="1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187" fontId="12" fillId="0" borderId="1" xfId="0" applyNumberFormat="1" applyFont="1" applyBorder="1" applyAlignment="1">
      <alignment horizontal="center" vertical="center" wrapText="1"/>
    </xf>
    <xf numFmtId="10" fontId="0" fillId="9" borderId="1" xfId="0" applyNumberForma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14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152400</xdr:rowOff>
    </xdr:from>
    <xdr:to>
      <xdr:col>1</xdr:col>
      <xdr:colOff>1284816</xdr:colOff>
      <xdr:row>3</xdr:row>
      <xdr:rowOff>860782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4</xdr:row>
      <xdr:rowOff>101600</xdr:rowOff>
    </xdr:from>
    <xdr:to>
      <xdr:col>1</xdr:col>
      <xdr:colOff>1373393</xdr:colOff>
      <xdr:row>4</xdr:row>
      <xdr:rowOff>838414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twoCellAnchor>
    <xdr:from>
      <xdr:col>1</xdr:col>
      <xdr:colOff>53851</xdr:colOff>
      <xdr:row>1</xdr:row>
      <xdr:rowOff>53851</xdr:rowOff>
    </xdr:from>
    <xdr:to>
      <xdr:col>1</xdr:col>
      <xdr:colOff>538789</xdr:colOff>
      <xdr:row>1</xdr:row>
      <xdr:rowOff>799903</xdr:rowOff>
    </xdr:to>
    <xdr:pic>
      <xdr:nvPicPr>
        <xdr:cNvPr id="6" name="img_F25FCT024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739651" y="1282576"/>
          <a:ext cx="484938" cy="746052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53851</xdr:colOff>
      <xdr:row>2</xdr:row>
      <xdr:rowOff>53851</xdr:rowOff>
    </xdr:from>
    <xdr:to>
      <xdr:col>1</xdr:col>
      <xdr:colOff>538789</xdr:colOff>
      <xdr:row>2</xdr:row>
      <xdr:rowOff>799903</xdr:rowOff>
    </xdr:to>
    <xdr:pic>
      <xdr:nvPicPr>
        <xdr:cNvPr id="7" name="img_F25FCT02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739651" y="2158876"/>
          <a:ext cx="484938" cy="746052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53851</xdr:colOff>
      <xdr:row>3</xdr:row>
      <xdr:rowOff>53851</xdr:rowOff>
    </xdr:from>
    <xdr:to>
      <xdr:col>1</xdr:col>
      <xdr:colOff>538789</xdr:colOff>
      <xdr:row>3</xdr:row>
      <xdr:rowOff>799903</xdr:rowOff>
    </xdr:to>
    <xdr:pic>
      <xdr:nvPicPr>
        <xdr:cNvPr id="8" name="img_F25FCT008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739651" y="3035176"/>
          <a:ext cx="484938" cy="746052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53851</xdr:colOff>
      <xdr:row>4</xdr:row>
      <xdr:rowOff>53851</xdr:rowOff>
    </xdr:from>
    <xdr:to>
      <xdr:col>1</xdr:col>
      <xdr:colOff>538789</xdr:colOff>
      <xdr:row>4</xdr:row>
      <xdr:rowOff>799903</xdr:rowOff>
    </xdr:to>
    <xdr:pic>
      <xdr:nvPicPr>
        <xdr:cNvPr id="9" name="img_F25MC105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739651" y="3911476"/>
          <a:ext cx="484938" cy="746052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53851</xdr:colOff>
      <xdr:row>5</xdr:row>
      <xdr:rowOff>53852</xdr:rowOff>
    </xdr:from>
    <xdr:to>
      <xdr:col>1</xdr:col>
      <xdr:colOff>538789</xdr:colOff>
      <xdr:row>5</xdr:row>
      <xdr:rowOff>798562</xdr:rowOff>
    </xdr:to>
    <xdr:pic>
      <xdr:nvPicPr>
        <xdr:cNvPr id="10" name="img_F25FCT002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739651" y="4787777"/>
          <a:ext cx="484938" cy="74471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53851</xdr:colOff>
      <xdr:row>6</xdr:row>
      <xdr:rowOff>53850</xdr:rowOff>
    </xdr:from>
    <xdr:to>
      <xdr:col>1</xdr:col>
      <xdr:colOff>635001</xdr:colOff>
      <xdr:row>6</xdr:row>
      <xdr:rowOff>810087</xdr:rowOff>
    </xdr:to>
    <xdr:pic>
      <xdr:nvPicPr>
        <xdr:cNvPr id="11" name="img_F25MC10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739651" y="5664075"/>
          <a:ext cx="581150" cy="756237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Y7"/>
  <sheetViews>
    <sheetView tabSelected="1" workbookViewId="0">
      <selection activeCell="AC3" sqref="AC3:AD7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77" s="30" customFormat="1" ht="54" customHeight="1" x14ac:dyDescent="0.25">
      <c r="A1" s="2" t="s">
        <v>7</v>
      </c>
      <c r="B1" s="2" t="s">
        <v>8</v>
      </c>
      <c r="C1" s="3" t="s">
        <v>32</v>
      </c>
      <c r="D1" s="3" t="s">
        <v>33</v>
      </c>
      <c r="E1" s="3" t="s">
        <v>34</v>
      </c>
      <c r="F1" s="3" t="s">
        <v>0</v>
      </c>
      <c r="G1" s="3" t="s">
        <v>11</v>
      </c>
      <c r="H1" s="3" t="s">
        <v>10</v>
      </c>
      <c r="I1" s="4" t="s">
        <v>2</v>
      </c>
      <c r="J1" s="3" t="s">
        <v>35</v>
      </c>
      <c r="K1" s="3" t="s">
        <v>36</v>
      </c>
      <c r="L1" s="5" t="s">
        <v>9</v>
      </c>
      <c r="M1" s="5" t="s">
        <v>1</v>
      </c>
      <c r="N1" s="6" t="s">
        <v>3</v>
      </c>
      <c r="O1" s="7" t="s">
        <v>37</v>
      </c>
      <c r="P1" s="3" t="s">
        <v>38</v>
      </c>
      <c r="Q1" s="3" t="s">
        <v>39</v>
      </c>
      <c r="R1" s="4" t="s">
        <v>40</v>
      </c>
      <c r="S1" s="4" t="s">
        <v>41</v>
      </c>
      <c r="T1" s="7" t="s">
        <v>42</v>
      </c>
      <c r="U1" s="5" t="s">
        <v>43</v>
      </c>
      <c r="V1" s="8" t="s">
        <v>44</v>
      </c>
      <c r="W1" s="4" t="s">
        <v>45</v>
      </c>
      <c r="X1" s="4" t="s">
        <v>46</v>
      </c>
      <c r="Y1" s="7" t="s">
        <v>4</v>
      </c>
      <c r="Z1" s="5" t="s">
        <v>12</v>
      </c>
      <c r="AA1" s="2" t="s">
        <v>47</v>
      </c>
      <c r="AB1" s="9" t="s">
        <v>5</v>
      </c>
      <c r="AC1" s="10" t="s">
        <v>48</v>
      </c>
      <c r="AD1" s="11" t="s">
        <v>49</v>
      </c>
      <c r="AE1" s="12" t="s">
        <v>50</v>
      </c>
      <c r="AF1" s="12" t="s">
        <v>51</v>
      </c>
      <c r="AG1" s="12" t="s">
        <v>52</v>
      </c>
      <c r="AH1" s="12" t="s">
        <v>53</v>
      </c>
      <c r="AI1" s="13" t="s">
        <v>17</v>
      </c>
      <c r="AJ1" s="14" t="s">
        <v>14</v>
      </c>
      <c r="AK1" s="14" t="s">
        <v>15</v>
      </c>
      <c r="AL1" s="14" t="s">
        <v>16</v>
      </c>
      <c r="AM1" s="14" t="s">
        <v>54</v>
      </c>
      <c r="AN1" s="15" t="s">
        <v>18</v>
      </c>
      <c r="AO1" s="16" t="s">
        <v>19</v>
      </c>
      <c r="AP1" s="17" t="s">
        <v>55</v>
      </c>
      <c r="AQ1" s="18" t="s">
        <v>20</v>
      </c>
      <c r="AR1" s="18" t="s">
        <v>56</v>
      </c>
      <c r="AS1" s="15" t="s">
        <v>57</v>
      </c>
      <c r="AT1" s="19" t="s">
        <v>58</v>
      </c>
      <c r="AU1" s="20" t="s">
        <v>13</v>
      </c>
      <c r="AV1" s="2" t="s">
        <v>21</v>
      </c>
      <c r="AW1" s="21" t="s">
        <v>22</v>
      </c>
      <c r="AX1" s="2" t="s">
        <v>23</v>
      </c>
      <c r="AY1" s="22" t="s">
        <v>24</v>
      </c>
      <c r="AZ1" s="23" t="s">
        <v>25</v>
      </c>
      <c r="BA1" s="21" t="s">
        <v>59</v>
      </c>
      <c r="BB1" s="22" t="s">
        <v>26</v>
      </c>
      <c r="BC1" s="21" t="s">
        <v>27</v>
      </c>
      <c r="BD1" s="22" t="s">
        <v>60</v>
      </c>
      <c r="BE1" s="21" t="s">
        <v>61</v>
      </c>
      <c r="BF1" s="22" t="s">
        <v>62</v>
      </c>
      <c r="BG1" s="21" t="s">
        <v>63</v>
      </c>
      <c r="BH1" s="22" t="s">
        <v>64</v>
      </c>
      <c r="BI1" s="21" t="s">
        <v>65</v>
      </c>
      <c r="BJ1" s="24" t="s">
        <v>28</v>
      </c>
      <c r="BK1" s="22" t="s">
        <v>29</v>
      </c>
      <c r="BL1" s="21" t="s">
        <v>30</v>
      </c>
      <c r="BM1" s="24" t="s">
        <v>66</v>
      </c>
      <c r="BN1" s="22" t="s">
        <v>67</v>
      </c>
      <c r="BO1" s="21" t="s">
        <v>68</v>
      </c>
      <c r="BP1" s="24" t="s">
        <v>69</v>
      </c>
      <c r="BQ1" s="22" t="s">
        <v>70</v>
      </c>
      <c r="BR1" s="21" t="s">
        <v>71</v>
      </c>
      <c r="BS1" s="21" t="s">
        <v>72</v>
      </c>
      <c r="BT1" s="25" t="s">
        <v>73</v>
      </c>
      <c r="BU1" s="26" t="s">
        <v>74</v>
      </c>
      <c r="BV1" s="27" t="s">
        <v>75</v>
      </c>
      <c r="BW1" s="28" t="s">
        <v>76</v>
      </c>
      <c r="BX1" s="25" t="s">
        <v>77</v>
      </c>
      <c r="BY1" s="29" t="s">
        <v>78</v>
      </c>
    </row>
    <row r="2" spans="1:77" s="58" customFormat="1" ht="69.599999999999994" customHeight="1" x14ac:dyDescent="0.25">
      <c r="A2" s="31">
        <v>2</v>
      </c>
      <c r="B2" s="31"/>
      <c r="C2" s="32" t="s">
        <v>79</v>
      </c>
      <c r="D2" s="33" t="s">
        <v>80</v>
      </c>
      <c r="E2" s="33" t="s">
        <v>81</v>
      </c>
      <c r="F2" s="34" t="s">
        <v>82</v>
      </c>
      <c r="G2" s="31"/>
      <c r="H2" s="31"/>
      <c r="I2" s="31"/>
      <c r="J2" s="35" t="s">
        <v>83</v>
      </c>
      <c r="K2" s="36" t="s">
        <v>130</v>
      </c>
      <c r="L2" s="35" t="s">
        <v>131</v>
      </c>
      <c r="M2" s="35" t="s">
        <v>85</v>
      </c>
      <c r="N2" s="31" t="s">
        <v>86</v>
      </c>
      <c r="O2" s="35" t="s">
        <v>140</v>
      </c>
      <c r="P2" s="35"/>
      <c r="Q2" s="35"/>
      <c r="R2" s="37" t="s">
        <v>87</v>
      </c>
      <c r="S2" s="38" t="s">
        <v>88</v>
      </c>
      <c r="T2" s="39" t="s">
        <v>89</v>
      </c>
      <c r="U2" s="37" t="s">
        <v>89</v>
      </c>
      <c r="V2" s="33" t="s">
        <v>90</v>
      </c>
      <c r="W2" s="38" t="s">
        <v>143</v>
      </c>
      <c r="X2" s="33" t="s">
        <v>92</v>
      </c>
      <c r="Y2" s="40" t="s">
        <v>144</v>
      </c>
      <c r="Z2" s="33" t="s">
        <v>31</v>
      </c>
      <c r="AA2" s="37" t="s">
        <v>93</v>
      </c>
      <c r="AB2" s="33" t="s">
        <v>6</v>
      </c>
      <c r="AC2" s="41">
        <v>1</v>
      </c>
      <c r="AD2" s="41">
        <v>2</v>
      </c>
      <c r="AE2" s="42">
        <v>11</v>
      </c>
      <c r="AF2" s="42">
        <v>11</v>
      </c>
      <c r="AG2" s="42">
        <v>17</v>
      </c>
      <c r="AH2" s="42"/>
      <c r="AI2" s="40">
        <f t="shared" ref="AI2:AI7" si="0">IF(ISNUMBER(AD2),AD2*0.454,"")</f>
        <v>0.90800000000000003</v>
      </c>
      <c r="AJ2" s="43">
        <f t="shared" ref="AJ2:AM7" si="1">AE2*2.54</f>
        <v>27.94</v>
      </c>
      <c r="AK2" s="43">
        <f t="shared" si="1"/>
        <v>27.94</v>
      </c>
      <c r="AL2" s="43">
        <f t="shared" si="1"/>
        <v>43.18</v>
      </c>
      <c r="AM2" s="43">
        <f t="shared" si="1"/>
        <v>0</v>
      </c>
      <c r="AN2" s="44">
        <v>8</v>
      </c>
      <c r="AO2" s="45">
        <v>3.3708190648E-2</v>
      </c>
      <c r="AP2" s="46"/>
      <c r="AQ2" s="47">
        <v>14952</v>
      </c>
      <c r="AR2" s="47">
        <v>61</v>
      </c>
      <c r="AS2" s="48"/>
      <c r="AT2" s="49">
        <v>3.48</v>
      </c>
      <c r="AU2" s="50">
        <v>3.48</v>
      </c>
      <c r="AV2" s="51">
        <v>2500</v>
      </c>
      <c r="AW2" s="52">
        <f t="shared" ref="AW2:AW7" si="2">IF(ISERROR(AV2/AQ2),"",AV2/AQ2)</f>
        <v>0.16720171214553237</v>
      </c>
      <c r="AX2" s="53" t="s">
        <v>94</v>
      </c>
      <c r="AY2" s="54">
        <v>0.41</v>
      </c>
      <c r="AZ2" s="52">
        <f t="shared" ref="AZ2:AZ7" si="3">IF(ISERROR(AT2*AY2),"",AT2*AY2)</f>
        <v>1.4267999999999998</v>
      </c>
      <c r="BA2" s="52">
        <f t="shared" ref="BA2:BA7" si="4">IF(ISERROR(AT2+AW2+AZ2),"",AT2+AW2+AZ2)</f>
        <v>5.0740017121455319</v>
      </c>
      <c r="BB2" s="55"/>
      <c r="BC2" s="52">
        <f t="shared" ref="BC2:BC7" si="5">IF(ISERROR(BV2*BB2),"",BV2*BB2)</f>
        <v>0</v>
      </c>
      <c r="BD2" s="55"/>
      <c r="BE2" s="52">
        <f t="shared" ref="BE2:BE7" si="6">IF(ISERROR(BV2*BD2),"",BV2*BD2)</f>
        <v>0</v>
      </c>
      <c r="BF2" s="54">
        <v>0</v>
      </c>
      <c r="BG2" s="52">
        <f t="shared" ref="BG2:BG7" si="7">IF(ISERROR(BV2*BF2),"",BV2*BF2)</f>
        <v>0</v>
      </c>
      <c r="BH2" s="54">
        <v>0</v>
      </c>
      <c r="BI2" s="52">
        <f t="shared" ref="BI2:BI7" si="8">IF(ISERROR(BV2*BH2),"",BV2*BH2)</f>
        <v>0</v>
      </c>
      <c r="BJ2" s="53" t="s">
        <v>95</v>
      </c>
      <c r="BK2" s="54">
        <v>7.0000000000000007E-2</v>
      </c>
      <c r="BL2" s="52">
        <f t="shared" ref="BL2:BL7" si="9">IF(ISERROR(BV2*BK2),"",BV2*BK2)</f>
        <v>0.66500000000000004</v>
      </c>
      <c r="BM2" s="53" t="s">
        <v>96</v>
      </c>
      <c r="BN2" s="54">
        <v>0.03</v>
      </c>
      <c r="BO2" s="52">
        <f t="shared" ref="BO2:BO7" si="10">IF(ISERROR(BV2*BN2),"",BV2*BN2)</f>
        <v>0.28499999999999998</v>
      </c>
      <c r="BP2" s="56" t="s">
        <v>97</v>
      </c>
      <c r="BQ2" s="55">
        <v>0.01</v>
      </c>
      <c r="BR2" s="52">
        <f t="shared" ref="BR2:BR7" si="11">IF(ISERROR(BV2*BQ2),"",BV2*BQ2)</f>
        <v>9.5000000000000001E-2</v>
      </c>
      <c r="BS2" s="52">
        <f t="shared" ref="BS2:BS7" si="12">IF(ISERROR(BC2+BE2+BG2+BI2+BL2+BO2+BR2),"",BC2+BE2+BG2+BI2+BL2+BO2+BR2)</f>
        <v>1.0449999999999999</v>
      </c>
      <c r="BT2" s="52">
        <f t="shared" ref="BT2:BT7" si="13">IF(ISERROR(BA2+BS2),"",BA2+BS2)</f>
        <v>6.1190017121455318</v>
      </c>
      <c r="BU2" s="57">
        <f t="shared" ref="BU2:BU7" si="14">IF(ISERROR((BV2-BT2)/BV2),"",(BV2-BT2)/BV2)</f>
        <v>0.35589455661625979</v>
      </c>
      <c r="BV2" s="53">
        <v>9.5</v>
      </c>
      <c r="BW2" s="53">
        <v>34.99</v>
      </c>
      <c r="BX2" s="57">
        <f t="shared" ref="BX2:BX7" si="15">IF(ISERROR((BW2-BV2)/BW2),"",(BW2-BV2)/BW2)</f>
        <v>0.72849385538725353</v>
      </c>
      <c r="BY2" s="56"/>
    </row>
    <row r="3" spans="1:77" s="58" customFormat="1" ht="69.599999999999994" customHeight="1" x14ac:dyDescent="0.25">
      <c r="A3" s="31">
        <v>3</v>
      </c>
      <c r="B3" s="31"/>
      <c r="C3" s="32" t="s">
        <v>79</v>
      </c>
      <c r="D3" s="33" t="s">
        <v>80</v>
      </c>
      <c r="E3" s="33" t="s">
        <v>81</v>
      </c>
      <c r="F3" s="34" t="s">
        <v>98</v>
      </c>
      <c r="G3" s="31"/>
      <c r="H3" s="31"/>
      <c r="I3" s="31"/>
      <c r="J3" s="35" t="s">
        <v>99</v>
      </c>
      <c r="K3" s="36" t="s">
        <v>84</v>
      </c>
      <c r="L3" s="35" t="s">
        <v>131</v>
      </c>
      <c r="M3" s="35" t="s">
        <v>85</v>
      </c>
      <c r="N3" s="31" t="s">
        <v>86</v>
      </c>
      <c r="O3" s="35" t="s">
        <v>140</v>
      </c>
      <c r="P3" s="35"/>
      <c r="Q3" s="35"/>
      <c r="R3" s="37" t="s">
        <v>87</v>
      </c>
      <c r="S3" s="38" t="s">
        <v>87</v>
      </c>
      <c r="T3" s="39" t="s">
        <v>89</v>
      </c>
      <c r="U3" s="37" t="s">
        <v>89</v>
      </c>
      <c r="V3" s="33" t="s">
        <v>100</v>
      </c>
      <c r="W3" s="38" t="s">
        <v>91</v>
      </c>
      <c r="X3" s="33" t="s">
        <v>92</v>
      </c>
      <c r="Y3" s="40" t="s">
        <v>144</v>
      </c>
      <c r="Z3" s="33" t="s">
        <v>31</v>
      </c>
      <c r="AA3" s="37" t="s">
        <v>93</v>
      </c>
      <c r="AB3" s="33" t="s">
        <v>6</v>
      </c>
      <c r="AC3" s="41">
        <v>1</v>
      </c>
      <c r="AD3" s="41">
        <v>2</v>
      </c>
      <c r="AE3" s="42">
        <v>11</v>
      </c>
      <c r="AF3" s="42">
        <v>11</v>
      </c>
      <c r="AG3" s="42">
        <v>17</v>
      </c>
      <c r="AH3" s="42"/>
      <c r="AI3" s="40">
        <f t="shared" si="0"/>
        <v>0.90800000000000003</v>
      </c>
      <c r="AJ3" s="43">
        <f t="shared" si="1"/>
        <v>27.94</v>
      </c>
      <c r="AK3" s="43">
        <f t="shared" si="1"/>
        <v>27.94</v>
      </c>
      <c r="AL3" s="43">
        <f t="shared" si="1"/>
        <v>43.18</v>
      </c>
      <c r="AM3" s="43">
        <f t="shared" si="1"/>
        <v>0</v>
      </c>
      <c r="AN3" s="44">
        <v>8</v>
      </c>
      <c r="AO3" s="45">
        <v>3.3708190648E-2</v>
      </c>
      <c r="AP3" s="46"/>
      <c r="AQ3" s="47">
        <v>14952</v>
      </c>
      <c r="AR3" s="47">
        <v>61</v>
      </c>
      <c r="AS3" s="48"/>
      <c r="AT3" s="49">
        <v>3.48</v>
      </c>
      <c r="AU3" s="50">
        <v>3.48</v>
      </c>
      <c r="AV3" s="51">
        <v>2500</v>
      </c>
      <c r="AW3" s="52">
        <f t="shared" si="2"/>
        <v>0.16720171214553237</v>
      </c>
      <c r="AX3" s="53" t="s">
        <v>94</v>
      </c>
      <c r="AY3" s="54">
        <v>0.41</v>
      </c>
      <c r="AZ3" s="52">
        <f t="shared" si="3"/>
        <v>1.4267999999999998</v>
      </c>
      <c r="BA3" s="52">
        <f t="shared" si="4"/>
        <v>5.0740017121455319</v>
      </c>
      <c r="BB3" s="55"/>
      <c r="BC3" s="52">
        <f t="shared" si="5"/>
        <v>0</v>
      </c>
      <c r="BD3" s="55"/>
      <c r="BE3" s="52">
        <f t="shared" si="6"/>
        <v>0</v>
      </c>
      <c r="BF3" s="54">
        <v>0</v>
      </c>
      <c r="BG3" s="52">
        <f t="shared" si="7"/>
        <v>0</v>
      </c>
      <c r="BH3" s="54">
        <v>0</v>
      </c>
      <c r="BI3" s="52">
        <f t="shared" si="8"/>
        <v>0</v>
      </c>
      <c r="BJ3" s="53" t="s">
        <v>95</v>
      </c>
      <c r="BK3" s="54">
        <v>7.0000000000000007E-2</v>
      </c>
      <c r="BL3" s="52">
        <f t="shared" si="9"/>
        <v>0.66500000000000004</v>
      </c>
      <c r="BM3" s="53" t="s">
        <v>96</v>
      </c>
      <c r="BN3" s="54">
        <v>0.03</v>
      </c>
      <c r="BO3" s="52">
        <f t="shared" si="10"/>
        <v>0.28499999999999998</v>
      </c>
      <c r="BP3" s="56" t="s">
        <v>97</v>
      </c>
      <c r="BQ3" s="55">
        <v>0.01</v>
      </c>
      <c r="BR3" s="52">
        <f t="shared" si="11"/>
        <v>9.5000000000000001E-2</v>
      </c>
      <c r="BS3" s="52">
        <f t="shared" si="12"/>
        <v>1.0449999999999999</v>
      </c>
      <c r="BT3" s="52">
        <f t="shared" si="13"/>
        <v>6.1190017121455318</v>
      </c>
      <c r="BU3" s="57">
        <f t="shared" si="14"/>
        <v>0.35589455661625979</v>
      </c>
      <c r="BV3" s="53">
        <v>9.5</v>
      </c>
      <c r="BW3" s="53">
        <v>34.99</v>
      </c>
      <c r="BX3" s="57">
        <f t="shared" si="15"/>
        <v>0.72849385538725353</v>
      </c>
      <c r="BY3" s="56"/>
    </row>
    <row r="4" spans="1:77" s="58" customFormat="1" ht="69.599999999999994" customHeight="1" x14ac:dyDescent="0.25">
      <c r="A4" s="31">
        <v>4</v>
      </c>
      <c r="B4" s="31"/>
      <c r="C4" s="32" t="s">
        <v>101</v>
      </c>
      <c r="D4" s="33" t="s">
        <v>80</v>
      </c>
      <c r="E4" s="33" t="s">
        <v>81</v>
      </c>
      <c r="F4" s="34" t="s">
        <v>102</v>
      </c>
      <c r="G4" s="31"/>
      <c r="H4" s="31"/>
      <c r="I4" s="31"/>
      <c r="J4" s="35" t="s">
        <v>103</v>
      </c>
      <c r="K4" s="36" t="s">
        <v>132</v>
      </c>
      <c r="L4" s="35" t="s">
        <v>133</v>
      </c>
      <c r="M4" s="35" t="s">
        <v>104</v>
      </c>
      <c r="N4" s="31" t="s">
        <v>105</v>
      </c>
      <c r="O4" s="35" t="s">
        <v>141</v>
      </c>
      <c r="P4" s="35" t="s">
        <v>106</v>
      </c>
      <c r="Q4" s="35" t="s">
        <v>107</v>
      </c>
      <c r="R4" s="37" t="s">
        <v>108</v>
      </c>
      <c r="S4" s="38" t="s">
        <v>109</v>
      </c>
      <c r="T4" s="39" t="s">
        <v>108</v>
      </c>
      <c r="U4" s="37" t="s">
        <v>108</v>
      </c>
      <c r="V4" s="33" t="s">
        <v>110</v>
      </c>
      <c r="W4" s="38" t="s">
        <v>111</v>
      </c>
      <c r="X4" s="33" t="s">
        <v>110</v>
      </c>
      <c r="Y4" s="40" t="s">
        <v>145</v>
      </c>
      <c r="Z4" s="33" t="s">
        <v>31</v>
      </c>
      <c r="AA4" s="37" t="s">
        <v>112</v>
      </c>
      <c r="AB4" s="33" t="s">
        <v>6</v>
      </c>
      <c r="AC4" s="41">
        <v>1</v>
      </c>
      <c r="AD4" s="41">
        <v>2</v>
      </c>
      <c r="AE4" s="42">
        <v>11.5</v>
      </c>
      <c r="AF4" s="42">
        <v>11.5</v>
      </c>
      <c r="AG4" s="42">
        <v>11.5</v>
      </c>
      <c r="AH4" s="42"/>
      <c r="AI4" s="40">
        <f t="shared" si="0"/>
        <v>0.90800000000000003</v>
      </c>
      <c r="AJ4" s="43">
        <f t="shared" si="1"/>
        <v>29.21</v>
      </c>
      <c r="AK4" s="43">
        <f t="shared" si="1"/>
        <v>29.21</v>
      </c>
      <c r="AL4" s="43">
        <f t="shared" si="1"/>
        <v>29.21</v>
      </c>
      <c r="AM4" s="43">
        <f t="shared" si="1"/>
        <v>0</v>
      </c>
      <c r="AN4" s="44">
        <v>4</v>
      </c>
      <c r="AO4" s="45">
        <v>2.4922675961E-2</v>
      </c>
      <c r="AP4" s="46"/>
      <c r="AQ4" s="47">
        <v>10111</v>
      </c>
      <c r="AR4" s="47">
        <v>60</v>
      </c>
      <c r="AS4" s="48"/>
      <c r="AT4" s="49">
        <v>3.3</v>
      </c>
      <c r="AU4" s="50">
        <v>3.3</v>
      </c>
      <c r="AV4" s="51">
        <v>2500</v>
      </c>
      <c r="AW4" s="52">
        <f t="shared" si="2"/>
        <v>0.24725546434576204</v>
      </c>
      <c r="AX4" s="53" t="s">
        <v>113</v>
      </c>
      <c r="AY4" s="54">
        <v>0.38900000000000001</v>
      </c>
      <c r="AZ4" s="52">
        <f t="shared" si="3"/>
        <v>1.2837000000000001</v>
      </c>
      <c r="BA4" s="52">
        <f t="shared" si="4"/>
        <v>4.8309554643457613</v>
      </c>
      <c r="BB4" s="55"/>
      <c r="BC4" s="52">
        <f t="shared" si="5"/>
        <v>0</v>
      </c>
      <c r="BD4" s="55"/>
      <c r="BE4" s="52">
        <f t="shared" si="6"/>
        <v>0</v>
      </c>
      <c r="BF4" s="54">
        <v>0</v>
      </c>
      <c r="BG4" s="52">
        <f t="shared" si="7"/>
        <v>0</v>
      </c>
      <c r="BH4" s="54">
        <v>0</v>
      </c>
      <c r="BI4" s="52">
        <f t="shared" si="8"/>
        <v>0</v>
      </c>
      <c r="BJ4" s="53" t="s">
        <v>95</v>
      </c>
      <c r="BK4" s="54">
        <v>7.0000000000000007E-2</v>
      </c>
      <c r="BL4" s="52">
        <f t="shared" si="9"/>
        <v>0.63000000000000012</v>
      </c>
      <c r="BM4" s="53" t="s">
        <v>96</v>
      </c>
      <c r="BN4" s="54">
        <v>0.03</v>
      </c>
      <c r="BO4" s="52">
        <f t="shared" si="10"/>
        <v>0.27</v>
      </c>
      <c r="BP4" s="56" t="s">
        <v>97</v>
      </c>
      <c r="BQ4" s="55">
        <v>0.01</v>
      </c>
      <c r="BR4" s="52">
        <f t="shared" si="11"/>
        <v>0.09</v>
      </c>
      <c r="BS4" s="52">
        <f t="shared" si="12"/>
        <v>0.9900000000000001</v>
      </c>
      <c r="BT4" s="52">
        <f t="shared" si="13"/>
        <v>5.8209554643457615</v>
      </c>
      <c r="BU4" s="57">
        <f t="shared" si="14"/>
        <v>0.35322717062824871</v>
      </c>
      <c r="BV4" s="53">
        <v>9</v>
      </c>
      <c r="BW4" s="53">
        <v>19.989999999999998</v>
      </c>
      <c r="BX4" s="57">
        <f t="shared" si="15"/>
        <v>0.54977488744372183</v>
      </c>
      <c r="BY4" s="56"/>
    </row>
    <row r="5" spans="1:77" s="59" customFormat="1" ht="69.599999999999994" customHeight="1" x14ac:dyDescent="0.25">
      <c r="A5" s="31">
        <v>5</v>
      </c>
      <c r="B5" s="31"/>
      <c r="C5" s="32" t="s">
        <v>114</v>
      </c>
      <c r="D5" s="33" t="s">
        <v>80</v>
      </c>
      <c r="E5" s="33" t="s">
        <v>81</v>
      </c>
      <c r="F5" s="34" t="s">
        <v>115</v>
      </c>
      <c r="G5" s="31"/>
      <c r="H5" s="31"/>
      <c r="I5" s="31"/>
      <c r="J5" s="35" t="s">
        <v>116</v>
      </c>
      <c r="K5" s="36" t="s">
        <v>134</v>
      </c>
      <c r="L5" s="35" t="s">
        <v>139</v>
      </c>
      <c r="M5" s="35" t="s">
        <v>117</v>
      </c>
      <c r="N5" s="31" t="s">
        <v>105</v>
      </c>
      <c r="O5" s="35" t="s">
        <v>142</v>
      </c>
      <c r="P5" s="35" t="s">
        <v>118</v>
      </c>
      <c r="Q5" s="35" t="s">
        <v>119</v>
      </c>
      <c r="R5" s="37" t="s">
        <v>108</v>
      </c>
      <c r="S5" s="38" t="s">
        <v>109</v>
      </c>
      <c r="T5" s="39" t="s">
        <v>108</v>
      </c>
      <c r="U5" s="37" t="s">
        <v>108</v>
      </c>
      <c r="V5" s="33" t="s">
        <v>120</v>
      </c>
      <c r="W5" s="38" t="s">
        <v>111</v>
      </c>
      <c r="X5" s="33" t="s">
        <v>92</v>
      </c>
      <c r="Y5" s="40" t="s">
        <v>146</v>
      </c>
      <c r="Z5" s="33" t="s">
        <v>31</v>
      </c>
      <c r="AA5" s="37" t="s">
        <v>112</v>
      </c>
      <c r="AB5" s="33" t="s">
        <v>6</v>
      </c>
      <c r="AC5" s="41">
        <v>1</v>
      </c>
      <c r="AD5" s="41">
        <v>2</v>
      </c>
      <c r="AE5" s="42">
        <v>12</v>
      </c>
      <c r="AF5" s="42">
        <v>12</v>
      </c>
      <c r="AG5" s="42">
        <v>11.5</v>
      </c>
      <c r="AH5" s="42"/>
      <c r="AI5" s="40">
        <f t="shared" si="0"/>
        <v>0.90800000000000003</v>
      </c>
      <c r="AJ5" s="43">
        <f t="shared" si="1"/>
        <v>30.48</v>
      </c>
      <c r="AK5" s="43">
        <f t="shared" si="1"/>
        <v>30.48</v>
      </c>
      <c r="AL5" s="43">
        <f t="shared" si="1"/>
        <v>29.21</v>
      </c>
      <c r="AM5" s="43">
        <f t="shared" si="1"/>
        <v>0</v>
      </c>
      <c r="AN5" s="44">
        <v>4</v>
      </c>
      <c r="AO5" s="45">
        <v>2.7136977983999999E-2</v>
      </c>
      <c r="AP5" s="46"/>
      <c r="AQ5" s="47">
        <v>9286</v>
      </c>
      <c r="AR5" s="47">
        <v>60</v>
      </c>
      <c r="AS5" s="48"/>
      <c r="AT5" s="49">
        <v>4</v>
      </c>
      <c r="AU5" s="50">
        <v>4</v>
      </c>
      <c r="AV5" s="51">
        <v>2500</v>
      </c>
      <c r="AW5" s="52">
        <f t="shared" si="2"/>
        <v>0.26922248546198579</v>
      </c>
      <c r="AX5" s="53" t="s">
        <v>113</v>
      </c>
      <c r="AY5" s="54">
        <v>0.38900000000000001</v>
      </c>
      <c r="AZ5" s="52">
        <f t="shared" si="3"/>
        <v>1.556</v>
      </c>
      <c r="BA5" s="52">
        <f t="shared" si="4"/>
        <v>5.8252224854619863</v>
      </c>
      <c r="BB5" s="55"/>
      <c r="BC5" s="52">
        <f t="shared" si="5"/>
        <v>0</v>
      </c>
      <c r="BD5" s="55"/>
      <c r="BE5" s="52">
        <f t="shared" si="6"/>
        <v>0</v>
      </c>
      <c r="BF5" s="54">
        <v>0</v>
      </c>
      <c r="BG5" s="52">
        <f t="shared" si="7"/>
        <v>0</v>
      </c>
      <c r="BH5" s="54">
        <v>0</v>
      </c>
      <c r="BI5" s="52">
        <f t="shared" si="8"/>
        <v>0</v>
      </c>
      <c r="BJ5" s="53" t="s">
        <v>95</v>
      </c>
      <c r="BK5" s="54">
        <v>7.0000000000000007E-2</v>
      </c>
      <c r="BL5" s="52">
        <f t="shared" si="9"/>
        <v>0.73333333333333506</v>
      </c>
      <c r="BM5" s="53" t="s">
        <v>96</v>
      </c>
      <c r="BN5" s="54">
        <v>0.03</v>
      </c>
      <c r="BO5" s="52">
        <f t="shared" si="10"/>
        <v>0.31428571428571495</v>
      </c>
      <c r="BP5" s="56" t="s">
        <v>97</v>
      </c>
      <c r="BQ5" s="55">
        <v>0.01</v>
      </c>
      <c r="BR5" s="52">
        <f t="shared" si="11"/>
        <v>0.104761904761905</v>
      </c>
      <c r="BS5" s="52">
        <f t="shared" si="12"/>
        <v>1.1523809523809552</v>
      </c>
      <c r="BT5" s="52">
        <f t="shared" si="13"/>
        <v>6.9776034378429417</v>
      </c>
      <c r="BU5" s="57">
        <f t="shared" si="14"/>
        <v>0.33395603547862979</v>
      </c>
      <c r="BV5" s="53">
        <v>10.476190476190499</v>
      </c>
      <c r="BW5" s="53">
        <v>19.989999999999998</v>
      </c>
      <c r="BX5" s="57">
        <f t="shared" si="15"/>
        <v>0.47592844041068033</v>
      </c>
      <c r="BY5" s="56"/>
    </row>
    <row r="6" spans="1:77" s="59" customFormat="1" ht="69.599999999999994" customHeight="1" x14ac:dyDescent="0.25">
      <c r="A6" s="31">
        <v>6</v>
      </c>
      <c r="B6" s="31"/>
      <c r="C6" s="32" t="s">
        <v>121</v>
      </c>
      <c r="D6" s="33" t="s">
        <v>80</v>
      </c>
      <c r="E6" s="33" t="s">
        <v>81</v>
      </c>
      <c r="F6" s="34" t="s">
        <v>122</v>
      </c>
      <c r="G6" s="31"/>
      <c r="H6" s="31"/>
      <c r="I6" s="31"/>
      <c r="J6" s="35" t="s">
        <v>123</v>
      </c>
      <c r="K6" s="36" t="s">
        <v>135</v>
      </c>
      <c r="L6" s="35" t="s">
        <v>136</v>
      </c>
      <c r="M6" s="35" t="s">
        <v>104</v>
      </c>
      <c r="N6" s="31" t="s">
        <v>105</v>
      </c>
      <c r="O6" s="35" t="s">
        <v>141</v>
      </c>
      <c r="P6" s="35" t="s">
        <v>106</v>
      </c>
      <c r="Q6" s="35" t="s">
        <v>107</v>
      </c>
      <c r="R6" s="37" t="s">
        <v>108</v>
      </c>
      <c r="S6" s="38" t="s">
        <v>109</v>
      </c>
      <c r="T6" s="39" t="s">
        <v>108</v>
      </c>
      <c r="U6" s="37" t="s">
        <v>108</v>
      </c>
      <c r="V6" s="33" t="s">
        <v>124</v>
      </c>
      <c r="W6" s="38" t="s">
        <v>111</v>
      </c>
      <c r="X6" s="33" t="s">
        <v>92</v>
      </c>
      <c r="Y6" s="40" t="s">
        <v>146</v>
      </c>
      <c r="Z6" s="33" t="s">
        <v>31</v>
      </c>
      <c r="AA6" s="37" t="s">
        <v>112</v>
      </c>
      <c r="AB6" s="33" t="s">
        <v>6</v>
      </c>
      <c r="AC6" s="41">
        <v>1</v>
      </c>
      <c r="AD6" s="41">
        <v>2</v>
      </c>
      <c r="AE6" s="42">
        <v>11.5</v>
      </c>
      <c r="AF6" s="42">
        <v>11.5</v>
      </c>
      <c r="AG6" s="42">
        <v>11.5</v>
      </c>
      <c r="AH6" s="42"/>
      <c r="AI6" s="40">
        <f t="shared" si="0"/>
        <v>0.90800000000000003</v>
      </c>
      <c r="AJ6" s="43">
        <f t="shared" si="1"/>
        <v>29.21</v>
      </c>
      <c r="AK6" s="43">
        <f t="shared" si="1"/>
        <v>29.21</v>
      </c>
      <c r="AL6" s="43">
        <f t="shared" si="1"/>
        <v>29.21</v>
      </c>
      <c r="AM6" s="43">
        <f t="shared" si="1"/>
        <v>0</v>
      </c>
      <c r="AN6" s="44">
        <v>4</v>
      </c>
      <c r="AO6" s="45">
        <v>2.4922675961E-2</v>
      </c>
      <c r="AP6" s="46"/>
      <c r="AQ6" s="47">
        <v>10111</v>
      </c>
      <c r="AR6" s="47">
        <v>60</v>
      </c>
      <c r="AS6" s="48"/>
      <c r="AT6" s="49">
        <v>3.3</v>
      </c>
      <c r="AU6" s="50">
        <v>3.3</v>
      </c>
      <c r="AV6" s="51">
        <v>2500</v>
      </c>
      <c r="AW6" s="52">
        <f t="shared" si="2"/>
        <v>0.24725546434576204</v>
      </c>
      <c r="AX6" s="53" t="s">
        <v>113</v>
      </c>
      <c r="AY6" s="54">
        <v>0.38900000000000001</v>
      </c>
      <c r="AZ6" s="52">
        <f t="shared" si="3"/>
        <v>1.2837000000000001</v>
      </c>
      <c r="BA6" s="52">
        <f t="shared" si="4"/>
        <v>4.8309554643457613</v>
      </c>
      <c r="BB6" s="55"/>
      <c r="BC6" s="52">
        <f t="shared" si="5"/>
        <v>0</v>
      </c>
      <c r="BD6" s="55"/>
      <c r="BE6" s="52">
        <f t="shared" si="6"/>
        <v>0</v>
      </c>
      <c r="BF6" s="54">
        <v>0</v>
      </c>
      <c r="BG6" s="52">
        <f t="shared" si="7"/>
        <v>0</v>
      </c>
      <c r="BH6" s="54">
        <v>0</v>
      </c>
      <c r="BI6" s="52">
        <f t="shared" si="8"/>
        <v>0</v>
      </c>
      <c r="BJ6" s="53" t="s">
        <v>95</v>
      </c>
      <c r="BK6" s="54">
        <v>7.0000000000000007E-2</v>
      </c>
      <c r="BL6" s="52">
        <f t="shared" si="9"/>
        <v>0.63000000000000012</v>
      </c>
      <c r="BM6" s="53" t="s">
        <v>96</v>
      </c>
      <c r="BN6" s="54">
        <v>0.03</v>
      </c>
      <c r="BO6" s="52">
        <f t="shared" si="10"/>
        <v>0.27</v>
      </c>
      <c r="BP6" s="56" t="s">
        <v>97</v>
      </c>
      <c r="BQ6" s="55">
        <v>0.01</v>
      </c>
      <c r="BR6" s="52">
        <f t="shared" si="11"/>
        <v>0.09</v>
      </c>
      <c r="BS6" s="52">
        <f t="shared" si="12"/>
        <v>0.9900000000000001</v>
      </c>
      <c r="BT6" s="52">
        <f t="shared" si="13"/>
        <v>5.8209554643457615</v>
      </c>
      <c r="BU6" s="57">
        <f t="shared" si="14"/>
        <v>0.35322717062824871</v>
      </c>
      <c r="BV6" s="53">
        <v>9</v>
      </c>
      <c r="BW6" s="53">
        <v>19.989999999999998</v>
      </c>
      <c r="BX6" s="57">
        <f t="shared" si="15"/>
        <v>0.54977488744372183</v>
      </c>
      <c r="BY6" s="56"/>
    </row>
    <row r="7" spans="1:77" s="59" customFormat="1" ht="69.599999999999994" customHeight="1" x14ac:dyDescent="0.25">
      <c r="A7" s="31">
        <v>7</v>
      </c>
      <c r="B7" s="31"/>
      <c r="C7" s="32" t="s">
        <v>125</v>
      </c>
      <c r="D7" s="33" t="s">
        <v>80</v>
      </c>
      <c r="E7" s="33" t="s">
        <v>81</v>
      </c>
      <c r="F7" s="34" t="s">
        <v>126</v>
      </c>
      <c r="G7" s="31"/>
      <c r="H7" s="31"/>
      <c r="I7" s="31"/>
      <c r="J7" s="35" t="s">
        <v>127</v>
      </c>
      <c r="K7" s="36" t="s">
        <v>137</v>
      </c>
      <c r="L7" s="35" t="s">
        <v>138</v>
      </c>
      <c r="M7" s="35" t="s">
        <v>117</v>
      </c>
      <c r="N7" s="31" t="s">
        <v>105</v>
      </c>
      <c r="O7" s="35" t="s">
        <v>142</v>
      </c>
      <c r="P7" s="35" t="s">
        <v>118</v>
      </c>
      <c r="Q7" s="35" t="s">
        <v>119</v>
      </c>
      <c r="R7" s="37" t="s">
        <v>108</v>
      </c>
      <c r="S7" s="38" t="s">
        <v>109</v>
      </c>
      <c r="T7" s="39" t="s">
        <v>108</v>
      </c>
      <c r="U7" s="37" t="s">
        <v>108</v>
      </c>
      <c r="V7" s="33" t="s">
        <v>128</v>
      </c>
      <c r="W7" s="38" t="s">
        <v>111</v>
      </c>
      <c r="X7" s="33" t="s">
        <v>129</v>
      </c>
      <c r="Y7" s="40" t="s">
        <v>147</v>
      </c>
      <c r="Z7" s="33" t="s">
        <v>31</v>
      </c>
      <c r="AA7" s="37" t="s">
        <v>112</v>
      </c>
      <c r="AB7" s="33" t="s">
        <v>6</v>
      </c>
      <c r="AC7" s="41">
        <v>1</v>
      </c>
      <c r="AD7" s="41">
        <v>2</v>
      </c>
      <c r="AE7" s="42">
        <v>12</v>
      </c>
      <c r="AF7" s="42">
        <v>12</v>
      </c>
      <c r="AG7" s="42">
        <v>11.5</v>
      </c>
      <c r="AH7" s="42"/>
      <c r="AI7" s="40">
        <f t="shared" si="0"/>
        <v>0.90800000000000003</v>
      </c>
      <c r="AJ7" s="43">
        <f t="shared" si="1"/>
        <v>30.48</v>
      </c>
      <c r="AK7" s="43">
        <f t="shared" si="1"/>
        <v>30.48</v>
      </c>
      <c r="AL7" s="43">
        <f t="shared" si="1"/>
        <v>29.21</v>
      </c>
      <c r="AM7" s="43">
        <f t="shared" si="1"/>
        <v>0</v>
      </c>
      <c r="AN7" s="44">
        <v>4</v>
      </c>
      <c r="AO7" s="45">
        <v>2.7136977983999999E-2</v>
      </c>
      <c r="AP7" s="46"/>
      <c r="AQ7" s="47">
        <v>9286</v>
      </c>
      <c r="AR7" s="47">
        <v>60</v>
      </c>
      <c r="AS7" s="48"/>
      <c r="AT7" s="49">
        <v>3.8</v>
      </c>
      <c r="AU7" s="50">
        <v>3.8</v>
      </c>
      <c r="AV7" s="51">
        <v>2500</v>
      </c>
      <c r="AW7" s="52">
        <f t="shared" si="2"/>
        <v>0.26922248546198579</v>
      </c>
      <c r="AX7" s="53" t="s">
        <v>113</v>
      </c>
      <c r="AY7" s="54">
        <v>0.38900000000000001</v>
      </c>
      <c r="AZ7" s="52">
        <f t="shared" si="3"/>
        <v>1.4782</v>
      </c>
      <c r="BA7" s="52">
        <f t="shared" si="4"/>
        <v>5.5474224854619854</v>
      </c>
      <c r="BB7" s="55"/>
      <c r="BC7" s="52">
        <f t="shared" si="5"/>
        <v>0</v>
      </c>
      <c r="BD7" s="55"/>
      <c r="BE7" s="52">
        <f t="shared" si="6"/>
        <v>0</v>
      </c>
      <c r="BF7" s="54">
        <v>0</v>
      </c>
      <c r="BG7" s="52">
        <f t="shared" si="7"/>
        <v>0</v>
      </c>
      <c r="BH7" s="54">
        <v>0</v>
      </c>
      <c r="BI7" s="52">
        <f t="shared" si="8"/>
        <v>0</v>
      </c>
      <c r="BJ7" s="53" t="s">
        <v>95</v>
      </c>
      <c r="BK7" s="54">
        <v>7.0000000000000007E-2</v>
      </c>
      <c r="BL7" s="52">
        <f t="shared" si="9"/>
        <v>0.73333333333333506</v>
      </c>
      <c r="BM7" s="53" t="s">
        <v>96</v>
      </c>
      <c r="BN7" s="54">
        <v>0.03</v>
      </c>
      <c r="BO7" s="52">
        <f t="shared" si="10"/>
        <v>0.31428571428571495</v>
      </c>
      <c r="BP7" s="56" t="s">
        <v>97</v>
      </c>
      <c r="BQ7" s="55">
        <v>0.01</v>
      </c>
      <c r="BR7" s="52">
        <f t="shared" si="11"/>
        <v>0.104761904761905</v>
      </c>
      <c r="BS7" s="52">
        <f t="shared" si="12"/>
        <v>1.1523809523809552</v>
      </c>
      <c r="BT7" s="52">
        <f t="shared" si="13"/>
        <v>6.6998034378429407</v>
      </c>
      <c r="BU7" s="57">
        <f t="shared" si="14"/>
        <v>0.36047330820590251</v>
      </c>
      <c r="BV7" s="53">
        <v>10.476190476190499</v>
      </c>
      <c r="BW7" s="53">
        <v>19.989999999999998</v>
      </c>
      <c r="BX7" s="57">
        <f t="shared" si="15"/>
        <v>0.47592844041068033</v>
      </c>
      <c r="BY7" s="56"/>
    </row>
  </sheetData>
  <protectedRanges>
    <protectedRange sqref="AS1" name="Range1"/>
    <protectedRange sqref="AT2:AT5 A2:AR2 A3:X5 Z3:AB5 Y3:Y7 AE3:AR5 AC3:AD7" name="Range1_1"/>
  </protectedRange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2026-03-27T07:03:37Z</dcterms:modified>
</cp:coreProperties>
</file>