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F3095B03-ACA5-4D05-8878-FC3827DBA9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cat82">#REF!</definedName>
    <definedName name="A" localSheetId="0">[1]Flow!$AB$27:$AB$28,[1]Flow!$AB$39:$AB$43,[1]Flow!$AB$64:$AB$65,[1]Flow!$AB$93:$AB$94,[1]Flow!$AB$103:$AB$105,[1]Flow!$AB$116:$AB$117</definedName>
    <definedName name="AIM">#REF!</definedName>
    <definedName name="Artwork">#REF!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bm">#REF!</definedName>
    <definedName name="brown">#REF!</definedName>
    <definedName name="Commitment">#REF!</definedName>
    <definedName name="CONS">#REF!</definedName>
    <definedName name="Decorative_Accessories">#REF!</definedName>
    <definedName name="Decorative_Pillows_Inserts_Covers">#REF!</definedName>
    <definedName name="Down_Comforters">#REF!</definedName>
    <definedName name="dumb">#REF!</definedName>
    <definedName name="Duvet_Covers">#REF!</definedName>
    <definedName name="Electrics">#REF!</definedName>
    <definedName name="feed">#REF!</definedName>
    <definedName name="Gold1">#REF!</definedName>
    <definedName name="h">#REF!</definedName>
    <definedName name="help">#REF!</definedName>
    <definedName name="here">#REF!</definedName>
    <definedName name="Home_Décor">#REF!</definedName>
    <definedName name="Home_Décor.">#REF!</definedName>
    <definedName name="ItemInfoList">#REF!</definedName>
    <definedName name="ItemList">#REF!</definedName>
    <definedName name="katie">#REF!</definedName>
    <definedName name="Kids_Bath">#REF!</definedName>
    <definedName name="Kids_or_Teen">#REF!</definedName>
    <definedName name="Lighting_or_Candleholders">#REF!</definedName>
    <definedName name="madeline">#REF!</definedName>
    <definedName name="mal">#REF!</definedName>
    <definedName name="malpass">#REF!</definedName>
    <definedName name="mason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ia">#REF!</definedName>
    <definedName name="mm">#REF!</definedName>
    <definedName name="mn">#REF!</definedName>
    <definedName name="Non_Down_Comforters_Full_Queen_King">#REF!</definedName>
    <definedName name="Non_Down_Comforters_Twin">#REF!</definedName>
    <definedName name="one">#REF!</definedName>
    <definedName name="Outdoor">#REF!</definedName>
    <definedName name="Pet_Care">#REF!</definedName>
    <definedName name="Pillow_Shams">#REF!</definedName>
    <definedName name="Pillowcases">#REF!</definedName>
    <definedName name="PL">'[2]UNIQUE ATTR 2'!#REF!</definedName>
    <definedName name="POtype">#REF!</definedName>
    <definedName name="_xlnm.Print_Area">#REF!</definedName>
    <definedName name="PRINT_AREA_MI">#REF!</definedName>
    <definedName name="Prints">#REF!</definedName>
    <definedName name="PW">'[2]UNIQUE ATTR 2'!#REF!</definedName>
    <definedName name="QSFOB">[3]Q1!$C$38</definedName>
    <definedName name="Quilts">#REF!</definedName>
    <definedName name="Ross_BA">#REF!</definedName>
    <definedName name="sbm">#REF!</definedName>
    <definedName name="Seasonal">#REF!</definedName>
    <definedName name="Sheets_Full_Queen_King">#REF!</definedName>
    <definedName name="Sheets_Twin">#REF!</definedName>
    <definedName name="Shower_Curtains">#REF!</definedName>
    <definedName name="size1">#REF!</definedName>
    <definedName name="size1a">#REF!</definedName>
    <definedName name="SKU_ID">#REF!</definedName>
    <definedName name="Slipcovers_Chair_Pads">#REF!</definedName>
    <definedName name="Slipcovers_Chair_Pads.">#REF!</definedName>
    <definedName name="SUB">#REF!</definedName>
    <definedName name="subcat">#REF!</definedName>
    <definedName name="suzie">#REF!</definedName>
    <definedName name="t">#REF!</definedName>
    <definedName name="TOTAL">#REF!</definedName>
    <definedName name="totals">#REF!</definedName>
    <definedName name="Towels_Bath_Sheets">#REF!</definedName>
    <definedName name="toys">#REF!</definedName>
    <definedName name="upc">#REF!</definedName>
    <definedName name="WD">'[2]UNIQUE ATTR 2'!#REF!</definedName>
    <definedName name="wer">#REF!</definedName>
    <definedName name="Window_Treatments_Hardware_Accessories">#REF!</definedName>
    <definedName name="Window_Treatments_Hardware_Accessories.">#REF!</definedName>
    <definedName name="y">#REF!</definedName>
    <definedName name="YN">'[4]Page 1 Sales and Forecast'!$AA$2:$AA$3</definedName>
    <definedName name="z">#REF!</definedName>
    <definedName name="先说说">[5]Mapping!$D$2:$D$53</definedName>
  </definedNames>
  <calcPr calcId="191029" fullPrecision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E2" i="5" l="1"/>
  <c r="BL2" i="5"/>
  <c r="BN2" i="5"/>
  <c r="BE3" i="5"/>
  <c r="BL3" i="5"/>
  <c r="BN3" i="5"/>
  <c r="BE4" i="5"/>
  <c r="BL4" i="5"/>
  <c r="BN4" i="5"/>
  <c r="BE5" i="5"/>
  <c r="BL5" i="5"/>
  <c r="BN5" i="5"/>
  <c r="BE6" i="5"/>
  <c r="BL6" i="5"/>
  <c r="BN6" i="5"/>
  <c r="AN6" i="5"/>
  <c r="AP6" i="5"/>
  <c r="AR6" i="5"/>
  <c r="AU6" i="5"/>
  <c r="AX6" i="5"/>
  <c r="BA6" i="5"/>
  <c r="BB6" i="5"/>
  <c r="BC6" i="5"/>
  <c r="BM6" i="5"/>
  <c r="AD6" i="5"/>
  <c r="AF6" i="5"/>
  <c r="AH6" i="5"/>
  <c r="AK6" i="5"/>
  <c r="BF6" i="5"/>
  <c r="BI6" i="5"/>
  <c r="BH6" i="5"/>
  <c r="BD6" i="5"/>
  <c r="AL6" i="5"/>
  <c r="AN5" i="5"/>
  <c r="AP5" i="5"/>
  <c r="AR5" i="5"/>
  <c r="AU5" i="5"/>
  <c r="AX5" i="5"/>
  <c r="BA5" i="5"/>
  <c r="BB5" i="5"/>
  <c r="BC5" i="5"/>
  <c r="BM5" i="5"/>
  <c r="AD5" i="5"/>
  <c r="AF5" i="5"/>
  <c r="AH5" i="5"/>
  <c r="AK5" i="5"/>
  <c r="BF5" i="5"/>
  <c r="BI5" i="5"/>
  <c r="BH5" i="5"/>
  <c r="BD5" i="5"/>
  <c r="AL5" i="5"/>
  <c r="AN4" i="5"/>
  <c r="AP4" i="5"/>
  <c r="AR4" i="5"/>
  <c r="AU4" i="5"/>
  <c r="AX4" i="5"/>
  <c r="BA4" i="5"/>
  <c r="BB4" i="5"/>
  <c r="BC4" i="5"/>
  <c r="BM4" i="5"/>
  <c r="AD4" i="5"/>
  <c r="AF4" i="5"/>
  <c r="AH4" i="5"/>
  <c r="AK4" i="5"/>
  <c r="BF4" i="5"/>
  <c r="BI4" i="5"/>
  <c r="BH4" i="5"/>
  <c r="BD4" i="5"/>
  <c r="AL4" i="5"/>
  <c r="AN3" i="5"/>
  <c r="AP3" i="5"/>
  <c r="AR3" i="5"/>
  <c r="AU3" i="5"/>
  <c r="AX3" i="5"/>
  <c r="BA3" i="5"/>
  <c r="BB3" i="5"/>
  <c r="BC3" i="5"/>
  <c r="BM3" i="5"/>
  <c r="AD3" i="5"/>
  <c r="AF3" i="5"/>
  <c r="AH3" i="5"/>
  <c r="AK3" i="5"/>
  <c r="BF3" i="5"/>
  <c r="BI3" i="5"/>
  <c r="BH3" i="5"/>
  <c r="BD3" i="5"/>
  <c r="AL3" i="5"/>
  <c r="AN2" i="5"/>
  <c r="AP2" i="5"/>
  <c r="AR2" i="5"/>
  <c r="AU2" i="5"/>
  <c r="AX2" i="5"/>
  <c r="BA2" i="5"/>
  <c r="BB2" i="5"/>
  <c r="BC2" i="5"/>
  <c r="BM2" i="5"/>
  <c r="AD2" i="5"/>
  <c r="AF2" i="5"/>
  <c r="AH2" i="5"/>
  <c r="AK2" i="5"/>
  <c r="BF2" i="5"/>
  <c r="BI2" i="5"/>
  <c r="BH2" i="5"/>
  <c r="BD2" i="5"/>
  <c r="AL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D1" authorId="0" shapeId="0" xr:uid="{00000000-0006-0000-0100-000001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 xr:uid="{00000000-0006-0000-0100-000002000000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H1" authorId="0" shapeId="0" xr:uid="{00000000-0006-0000-0100-000003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 xr:uid="{00000000-0006-0000-0100-000004000000}">
      <text>
        <r>
          <rPr>
            <sz val="11"/>
            <rFont val="Calibri"/>
            <family val="2"/>
          </rPr>
          <t>[JLA DI Price]*[Duty Rate]</t>
        </r>
      </text>
    </comment>
    <comment ref="AL1" authorId="0" shapeId="0" xr:uid="{00000000-0006-0000-0100-000005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 xr:uid="{00000000-0006-0000-0100-000006000000}">
      <text>
        <r>
          <rPr>
            <sz val="11"/>
            <rFont val="Calibri"/>
            <family val="2"/>
          </rPr>
          <t>[JLA DI Price]*[DI %]</t>
        </r>
      </text>
    </comment>
    <comment ref="AP1" authorId="0" shapeId="0" xr:uid="{00000000-0006-0000-0100-000007000000}">
      <text>
        <r>
          <rPr>
            <sz val="11"/>
            <rFont val="Calibri"/>
            <family val="2"/>
          </rPr>
          <t>[JLA DI Price]*[Royalty %]</t>
        </r>
      </text>
    </comment>
    <comment ref="AR1" authorId="0" shapeId="0" xr:uid="{00000000-0006-0000-0100-000008000000}">
      <text>
        <r>
          <rPr>
            <sz val="11"/>
            <rFont val="Calibri"/>
            <family val="2"/>
          </rPr>
          <t>[JLA DI Price]*[Rebate %]</t>
        </r>
      </text>
    </comment>
    <comment ref="AU1" authorId="0" shapeId="0" xr:uid="{00000000-0006-0000-0100-000009000000}">
      <text>
        <r>
          <rPr>
            <sz val="11"/>
            <rFont val="Calibri"/>
            <family val="2"/>
          </rPr>
          <t>[JLA DI Price]*[Load 1 %]</t>
        </r>
      </text>
    </comment>
    <comment ref="AX1" authorId="0" shapeId="0" xr:uid="{00000000-0006-0000-0100-00000A000000}">
      <text>
        <r>
          <rPr>
            <sz val="11"/>
            <rFont val="Calibri"/>
            <family val="2"/>
          </rPr>
          <t>[JLA DI Price]*[Load 2 %]</t>
        </r>
      </text>
    </comment>
    <comment ref="BA1" authorId="0" shapeId="0" xr:uid="{00000000-0006-0000-0100-00000B000000}">
      <text>
        <r>
          <rPr>
            <sz val="11"/>
            <rFont val="Calibri"/>
            <family val="2"/>
          </rPr>
          <t>[JLA DI Price]*[Load 3 %]</t>
        </r>
      </text>
    </comment>
    <comment ref="BB1" authorId="0" shapeId="0" xr:uid="{00000000-0006-0000-0100-00000C000000}">
      <text>
        <r>
          <rPr>
            <sz val="11"/>
            <rFont val="Calibri"/>
            <family val="2"/>
          </rPr>
          <t>[DA $]+[Royalty $]+[Rebate $]+[Load 1 $]+[Load 2 $]+[Laod 3 $]</t>
        </r>
      </text>
    </comment>
    <comment ref="BC1" authorId="0" shapeId="0" xr:uid="{00000000-0006-0000-0100-00000D000000}">
      <text>
        <r>
          <rPr>
            <sz val="11"/>
            <rFont val="Calibri"/>
            <family val="2"/>
          </rPr>
          <t>[FOB Cost $ (Value)]+[Total Load $]</t>
        </r>
      </text>
    </comment>
    <comment ref="BD1" authorId="0" shapeId="0" xr:uid="{00000000-0006-0000-0100-00000E000000}">
      <text>
        <r>
          <rPr>
            <sz val="11"/>
            <rFont val="Calibri"/>
            <family val="2"/>
          </rPr>
          <t>([JLA DI Price]-[FOB with Loads $])/[JLA DI Price]</t>
        </r>
      </text>
    </comment>
    <comment ref="BF1" authorId="0" shapeId="0" xr:uid="{00000000-0006-0000-0100-00000F000000}">
      <text>
        <r>
          <rPr>
            <sz val="11"/>
            <rFont val="Calibri"/>
            <family val="2"/>
          </rPr>
          <t>[JLA DI Price]+[Ocean Freight per Item $]+[Duty per Item $]</t>
        </r>
      </text>
    </comment>
    <comment ref="BH1" authorId="0" shapeId="0" xr:uid="{00000000-0006-0000-0100-000010000000}">
      <text>
        <r>
          <rPr>
            <sz val="11"/>
            <rFont val="Calibri"/>
            <family val="2"/>
          </rPr>
          <t>([Suggested Reatil Price]-[JLA DI Price])/[Suggested Reatil Price]</t>
        </r>
      </text>
    </comment>
    <comment ref="BI1" authorId="0" shapeId="0" xr:uid="{00000000-0006-0000-0100-000011000000}">
      <text>
        <r>
          <rPr>
            <sz val="11"/>
            <rFont val="Calibri"/>
            <family val="2"/>
          </rPr>
          <t>([Suggested Reatil Price]-[Estimated Retailer LDP Cost])/[Suggested Reatil Price]</t>
        </r>
      </text>
    </comment>
    <comment ref="BL1" authorId="0" shapeId="0" xr:uid="{00000000-0006-0000-0100-000012000000}">
      <text>
        <r>
          <rPr>
            <sz val="11"/>
            <rFont val="Calibri"/>
            <family val="2"/>
          </rPr>
          <t>[Total Quantity]*[Ratio]</t>
        </r>
      </text>
    </comment>
    <comment ref="BM1" authorId="0" shapeId="0" xr:uid="{00000000-0006-0000-0100-000013000000}">
      <text>
        <r>
          <rPr>
            <sz val="11"/>
            <rFont val="Calibri"/>
            <family val="2"/>
          </rPr>
          <t>[FOB with Loads $]*[Quantity]</t>
        </r>
      </text>
    </comment>
    <comment ref="BN1" authorId="0" shapeId="0" xr:uid="{00000000-0006-0000-0100-000014000000}">
      <text>
        <r>
          <rPr>
            <sz val="11"/>
            <rFont val="Calibri"/>
            <family val="2"/>
          </rPr>
          <t>[JLA DI Price]*[Quantity]</t>
        </r>
      </text>
    </comment>
  </commentList>
</comments>
</file>

<file path=xl/sharedStrings.xml><?xml version="1.0" encoding="utf-8"?>
<sst xmlns="http://schemas.openxmlformats.org/spreadsheetml/2006/main" count="145" uniqueCount="101">
  <si>
    <t>Brand</t>
  </si>
  <si>
    <t>China</t>
  </si>
  <si>
    <t>Licensor</t>
  </si>
  <si>
    <t>Bath Accessories</t>
  </si>
  <si>
    <t>Yantian,China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</si>
  <si>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</si>
  <si>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</si>
  <si>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</si>
  <si>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</si>
  <si>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</si>
  <si>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</si>
  <si>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</si>
  <si>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</si>
  <si>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</si>
  <si>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</si>
  <si>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</si>
  <si>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</si>
  <si>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</si>
  <si>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</si>
  <si>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</si>
  <si>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UCCPM Price</t>
  </si>
  <si>
    <t>FOB Cost $ (Value)</t>
  </si>
  <si>
    <t>Package Type</t>
  </si>
  <si>
    <t>Packaging</t>
  </si>
  <si>
    <t>PDQ Size L (cm)</t>
  </si>
  <si>
    <t>PDQ Size W (cm)</t>
  </si>
  <si>
    <t>PDQ Size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</si>
  <si>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</si>
  <si>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</si>
  <si>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</si>
  <si>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</si>
  <si>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</si>
  <si>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</si>
  <si>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</si>
  <si>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</si>
  <si>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</si>
  <si>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</si>
  <si>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</si>
  <si>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</si>
  <si>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</si>
  <si>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</si>
  <si>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</si>
  <si>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</si>
  <si>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</si>
  <si>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</si>
  <si>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</si>
  <si>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</si>
  <si>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</si>
  <si>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</si>
  <si>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</si>
  <si>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</si>
  <si>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</si>
  <si>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</si>
  <si>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</si>
  <si>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</si>
  <si>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</si>
  <si>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</si>
  <si>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FOB with Loads $</t>
  </si>
  <si>
    <t>JLA FOB MU%</t>
  </si>
  <si>
    <t>JLA DI Price</t>
  </si>
  <si>
    <t>Estimated Retailer LDP Cost</t>
  </si>
  <si>
    <t>Suggested Retail Price</t>
  </si>
  <si>
    <t>Retail Markup %</t>
  </si>
  <si>
    <t>Retail Markup on Landed Price %</t>
  </si>
  <si>
    <t>Total Quantity</t>
  </si>
  <si>
    <t>Ratio</t>
  </si>
  <si>
    <t>Quantity</t>
  </si>
  <si>
    <t>Total Cost</t>
  </si>
  <si>
    <t>Total Sales</t>
  </si>
  <si>
    <t>Remarks</t>
  </si>
  <si>
    <t>Port</t>
  </si>
  <si>
    <t>COO</t>
  </si>
  <si>
    <t>Vendor</t>
  </si>
  <si>
    <t>Soldado de Plomo</t>
  </si>
  <si>
    <t>Dispensador Soldado de Plomo Ceramica</t>
  </si>
  <si>
    <t>dispensador</t>
  </si>
  <si>
    <t>ceramic</t>
  </si>
  <si>
    <t>2.83x2.83x7.95"</t>
  </si>
  <si>
    <t>multi</t>
  </si>
  <si>
    <t>Normal</t>
  </si>
  <si>
    <t>6912.00.0000</t>
  </si>
  <si>
    <t>Buzon de Santa</t>
  </si>
  <si>
    <t>Dispensador Buzon de Santa Ceramica</t>
  </si>
  <si>
    <t>3.54x3.54x4.53"</t>
  </si>
  <si>
    <t>Casa de Jengibre</t>
  </si>
  <si>
    <t>Dispensador Casa de Jengibre Ceramica</t>
  </si>
  <si>
    <t>3.31x3.27x4.4"</t>
  </si>
  <si>
    <t>Santa</t>
  </si>
  <si>
    <t>Dispensador Santa Poliresina</t>
  </si>
  <si>
    <t>polyresin</t>
  </si>
  <si>
    <t>3.54x2.36x4.72"</t>
  </si>
  <si>
    <t>Camion Navidad</t>
  </si>
  <si>
    <t>Dispensador Camion Navidad Poliresina</t>
  </si>
  <si>
    <t>6.02x3.19x3.62"</t>
  </si>
  <si>
    <t>Each</t>
    <phoneticPr fontId="12" type="noConversion"/>
  </si>
  <si>
    <t>PIS71-175</t>
    <phoneticPr fontId="13" type="noConversion"/>
  </si>
  <si>
    <t>PIS71-176</t>
  </si>
  <si>
    <t>PIS71-177</t>
  </si>
  <si>
    <t>PIS71-178</t>
  </si>
  <si>
    <t>PIS71-179</t>
  </si>
  <si>
    <t>Normal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</si>
</sst>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[$-409]d/mmm;@"/>
    <numFmt numFmtId="177" formatCode="_(* #,##0.00_);_(* \(#,##0.00\);_(* &quot;-&quot;??_);_(@_)"/>
    <numFmt numFmtId="178" formatCode="_(&quot;$&quot;* #,##0.00_);_(&quot;$&quot;* \(#,##0.00\);_(&quot;$&quot;* &quot;-&quot;??_);_(@_)"/>
    <numFmt numFmtId="179" formatCode="[$$-481]#,##0.00\ ;[Red]\([$$-481]#,##0.00\)"/>
    <numFmt numFmtId="180" formatCode="[$$-409]#,##0.000000"/>
    <numFmt numFmtId="181" formatCode="_ \¥* #,##0.00_ ;_ \¥* \-#,##0.00_ ;_ \¥* &quot;-&quot;??_ ;_ @_ "/>
    <numFmt numFmtId="184" formatCode="&quot;$&quot;#,##0.00"/>
    <numFmt numFmtId="187" formatCode="0.0%"/>
    <numFmt numFmtId="191" formatCode="0.0"/>
    <numFmt numFmtId="192" formatCode="0.000"/>
    <numFmt numFmtId="193" formatCode="_(* #,##0_);_(* \(#,##0\);_(* &quot;-&quot;??_);_(@_)"/>
  </numFmts>
  <fonts count="14" x14ac:knownFonts="1">
    <font>
      <sz val="11"/>
      <name val="Calibri"/>
      <charset val="134"/>
    </font>
    <font>
      <sz val="11"/>
      <color theme="1"/>
      <name val="等线"/>
      <family val="3"/>
      <charset val="134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name val="宋体"/>
      <family val="3"/>
      <charset val="134"/>
    </font>
    <font>
      <sz val="11"/>
      <color rgb="FFFF0000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9"/>
      <name val="Calibri"/>
      <family val="2"/>
    </font>
    <font>
      <sz val="9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3">
    <xf numFmtId="0" fontId="0" fillId="0" borderId="0"/>
    <xf numFmtId="176" fontId="3" fillId="0" borderId="0" applyProtection="0"/>
    <xf numFmtId="177" fontId="5" fillId="0" borderId="0" applyFont="0" applyFill="0" applyBorder="0" applyAlignment="0" applyProtection="0"/>
    <xf numFmtId="178" fontId="10" fillId="0" borderId="0" applyFont="0" applyFill="0" applyBorder="0" applyAlignment="0" applyProtection="0"/>
    <xf numFmtId="178" fontId="3" fillId="0" borderId="0" applyFont="0" applyFill="0" applyBorder="0" applyAlignment="0" applyProtection="0"/>
    <xf numFmtId="179" fontId="3" fillId="0" borderId="0"/>
    <xf numFmtId="0" fontId="11" fillId="0" borderId="0"/>
    <xf numFmtId="0" fontId="3" fillId="0" borderId="0"/>
    <xf numFmtId="0" fontId="5" fillId="0" borderId="0"/>
    <xf numFmtId="0" fontId="3" fillId="0" borderId="0"/>
    <xf numFmtId="180" fontId="10" fillId="0" borderId="0">
      <alignment vertical="center"/>
    </xf>
    <xf numFmtId="0" fontId="1" fillId="0" borderId="0">
      <alignment vertical="center"/>
    </xf>
    <xf numFmtId="9" fontId="11" fillId="0" borderId="0" applyFont="0" applyFill="0" applyBorder="0" applyAlignment="0" applyProtection="0"/>
    <xf numFmtId="0" fontId="3" fillId="0" borderId="0"/>
    <xf numFmtId="180" fontId="3" fillId="0" borderId="0"/>
    <xf numFmtId="179" fontId="5" fillId="0" borderId="0"/>
    <xf numFmtId="0" fontId="1" fillId="0" borderId="0">
      <alignment vertical="center"/>
    </xf>
    <xf numFmtId="0" fontId="3" fillId="0" borderId="0"/>
    <xf numFmtId="0" fontId="3" fillId="0" borderId="0"/>
    <xf numFmtId="179" fontId="3" fillId="0" borderId="0"/>
    <xf numFmtId="0" fontId="3" fillId="0" borderId="0"/>
    <xf numFmtId="9" fontId="5" fillId="0" borderId="0" applyFont="0" applyFill="0" applyBorder="0" applyAlignment="0" applyProtection="0"/>
    <xf numFmtId="181" fontId="5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1" fillId="0" borderId="0" xfId="6" applyAlignment="1">
      <alignment wrapText="1"/>
    </xf>
    <xf numFmtId="184" fontId="0" fillId="0" borderId="0" xfId="0" applyNumberFormat="1" applyAlignment="1">
      <alignment wrapText="1"/>
    </xf>
    <xf numFmtId="191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92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7" fillId="0" borderId="1" xfId="0" applyFont="1" applyBorder="1" applyAlignment="1">
      <alignment horizontal="center" wrapText="1"/>
    </xf>
    <xf numFmtId="0" fontId="7" fillId="6" borderId="1" xfId="0" applyFont="1" applyFill="1" applyBorder="1" applyAlignment="1">
      <alignment horizontal="center" wrapText="1"/>
    </xf>
    <xf numFmtId="0" fontId="8" fillId="6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0" fontId="7" fillId="4" borderId="1" xfId="6" applyFont="1" applyFill="1" applyBorder="1" applyAlignment="1">
      <alignment horizontal="center" wrapText="1"/>
    </xf>
    <xf numFmtId="184" fontId="7" fillId="5" borderId="2" xfId="0" applyNumberFormat="1" applyFont="1" applyFill="1" applyBorder="1" applyAlignment="1">
      <alignment horizontal="center" wrapText="1"/>
    </xf>
    <xf numFmtId="184" fontId="7" fillId="7" borderId="2" xfId="0" applyNumberFormat="1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191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Border="1" applyAlignment="1">
      <alignment horizontal="center" wrapText="1"/>
    </xf>
    <xf numFmtId="1" fontId="7" fillId="0" borderId="1" xfId="0" applyNumberFormat="1" applyFont="1" applyBorder="1" applyAlignment="1">
      <alignment horizontal="center" wrapText="1"/>
    </xf>
    <xf numFmtId="192" fontId="9" fillId="0" borderId="1" xfId="7" applyNumberFormat="1" applyFont="1" applyBorder="1" applyAlignment="1">
      <alignment wrapText="1"/>
    </xf>
    <xf numFmtId="2" fontId="2" fillId="0" borderId="1" xfId="7" applyNumberFormat="1" applyFont="1" applyBorder="1" applyAlignment="1">
      <alignment wrapText="1"/>
    </xf>
    <xf numFmtId="1" fontId="9" fillId="0" borderId="1" xfId="7" applyNumberFormat="1" applyFont="1" applyBorder="1" applyAlignment="1">
      <alignment wrapText="1"/>
    </xf>
    <xf numFmtId="184" fontId="9" fillId="0" borderId="1" xfId="7" applyNumberFormat="1" applyFont="1" applyBorder="1" applyAlignment="1">
      <alignment wrapText="1"/>
    </xf>
    <xf numFmtId="10" fontId="7" fillId="0" borderId="1" xfId="0" applyNumberFormat="1" applyFont="1" applyBorder="1" applyAlignment="1">
      <alignment horizontal="center" wrapText="1"/>
    </xf>
    <xf numFmtId="184" fontId="9" fillId="4" borderId="1" xfId="7" applyNumberFormat="1" applyFont="1" applyFill="1" applyBorder="1" applyAlignment="1">
      <alignment wrapText="1"/>
    </xf>
    <xf numFmtId="184" fontId="2" fillId="0" borderId="1" xfId="7" applyNumberFormat="1" applyFont="1" applyBorder="1" applyAlignment="1">
      <alignment wrapText="1"/>
    </xf>
    <xf numFmtId="184" fontId="9" fillId="2" borderId="1" xfId="7" applyNumberFormat="1" applyFont="1" applyFill="1" applyBorder="1" applyAlignment="1">
      <alignment wrapText="1"/>
    </xf>
    <xf numFmtId="10" fontId="9" fillId="2" borderId="1" xfId="7" applyNumberFormat="1" applyFont="1" applyFill="1" applyBorder="1" applyAlignment="1">
      <alignment wrapText="1"/>
    </xf>
    <xf numFmtId="184" fontId="2" fillId="8" borderId="1" xfId="7" applyNumberFormat="1" applyFont="1" applyFill="1" applyBorder="1" applyAlignment="1">
      <alignment wrapText="1"/>
    </xf>
    <xf numFmtId="184" fontId="7" fillId="2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wrapText="1"/>
    </xf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/>
    <xf numFmtId="184" fontId="0" fillId="0" borderId="2" xfId="0" applyNumberFormat="1" applyBorder="1"/>
    <xf numFmtId="191" fontId="0" fillId="0" borderId="1" xfId="0" applyNumberFormat="1" applyBorder="1"/>
    <xf numFmtId="2" fontId="0" fillId="0" borderId="1" xfId="0" applyNumberFormat="1" applyBorder="1"/>
    <xf numFmtId="1" fontId="0" fillId="0" borderId="1" xfId="0" applyNumberFormat="1" applyBorder="1"/>
    <xf numFmtId="192" fontId="0" fillId="9" borderId="1" xfId="0" applyNumberFormat="1" applyFill="1" applyBorder="1"/>
    <xf numFmtId="1" fontId="0" fillId="9" borderId="1" xfId="0" applyNumberFormat="1" applyFill="1" applyBorder="1"/>
    <xf numFmtId="3" fontId="0" fillId="0" borderId="1" xfId="0" applyNumberFormat="1" applyBorder="1"/>
    <xf numFmtId="184" fontId="0" fillId="9" borderId="1" xfId="0" applyNumberFormat="1" applyFill="1" applyBorder="1"/>
    <xf numFmtId="179" fontId="4" fillId="3" borderId="3" xfId="19" applyFont="1" applyFill="1" applyBorder="1" applyAlignment="1">
      <alignment horizontal="center" wrapText="1"/>
    </xf>
    <xf numFmtId="187" fontId="6" fillId="3" borderId="3" xfId="19" applyNumberFormat="1" applyFont="1" applyFill="1" applyBorder="1" applyAlignment="1">
      <alignment horizontal="center"/>
    </xf>
    <xf numFmtId="10" fontId="0" fillId="0" borderId="1" xfId="0" applyNumberFormat="1" applyBorder="1"/>
    <xf numFmtId="184" fontId="0" fillId="0" borderId="1" xfId="0" applyNumberFormat="1" applyBorder="1"/>
    <xf numFmtId="10" fontId="0" fillId="9" borderId="1" xfId="12" applyNumberFormat="1" applyFont="1" applyFill="1" applyBorder="1" applyAlignment="1"/>
    <xf numFmtId="193" fontId="0" fillId="0" borderId="1" xfId="0" applyNumberFormat="1" applyBorder="1"/>
    <xf numFmtId="3" fontId="0" fillId="9" borderId="1" xfId="0" applyNumberFormat="1" applyFill="1" applyBorder="1"/>
    <xf numFmtId="0" fontId="11" fillId="0" borderId="1" xfId="0" applyFont="1" applyBorder="1"/>
    <xf numFmtId="0" fontId="3" fillId="4" borderId="1" xfId="0" applyFont="1" applyFill="1" applyBorder="1"/>
  </cellXfs>
  <cellStyles count="23">
    <cellStyle name="_quotation-Mercury  3.22.2011 (for BBB)_JLA BBB quotation sheet -9.13 3 2" xfId="1" xr:uid="{00000000-0005-0000-0000-000031000000}"/>
    <cellStyle name="Comma 5" xfId="2" xr:uid="{00000000-0005-0000-0000-000032000000}"/>
    <cellStyle name="Currency 15" xfId="3" xr:uid="{00000000-0005-0000-0000-000033000000}"/>
    <cellStyle name="Currency 2 2" xfId="4" xr:uid="{00000000-0005-0000-0000-000034000000}"/>
    <cellStyle name="Normal 1 3" xfId="5" xr:uid="{00000000-0005-0000-0000-000035000000}"/>
    <cellStyle name="Normal 2" xfId="6" xr:uid="{00000000-0005-0000-0000-000036000000}"/>
    <cellStyle name="Normal 2 18 2" xfId="7" xr:uid="{00000000-0005-0000-0000-000037000000}"/>
    <cellStyle name="Normal 2 31" xfId="8" xr:uid="{00000000-0005-0000-0000-000038000000}"/>
    <cellStyle name="Normal 3" xfId="9" xr:uid="{00000000-0005-0000-0000-000039000000}"/>
    <cellStyle name="Normal 65" xfId="10" xr:uid="{00000000-0005-0000-0000-00003A000000}"/>
    <cellStyle name="Normal 67" xfId="11" xr:uid="{00000000-0005-0000-0000-00003B000000}"/>
    <cellStyle name="Percent 2" xfId="12" xr:uid="{00000000-0005-0000-0000-00003C000000}"/>
    <cellStyle name="Style 1" xfId="13" xr:uid="{00000000-0005-0000-0000-00003D000000}"/>
    <cellStyle name="Style 1 2" xfId="14" xr:uid="{00000000-0005-0000-0000-00003E000000}"/>
    <cellStyle name="百分比 2" xfId="21" xr:uid="{00000000-0005-0000-0000-000048000000}"/>
    <cellStyle name="常规" xfId="0" builtinId="0"/>
    <cellStyle name="常规 14" xfId="15" xr:uid="{00000000-0005-0000-0000-00003F000000}"/>
    <cellStyle name="常规 9" xfId="16" xr:uid="{00000000-0005-0000-0000-000040000000}"/>
    <cellStyle name="货币 4" xfId="22" xr:uid="{00000000-0005-0000-0000-000049000000}"/>
    <cellStyle name="样式 1 2" xfId="17" xr:uid="{00000000-0005-0000-0000-000044000000}"/>
    <cellStyle name="样式 1 2 2" xfId="18" xr:uid="{00000000-0005-0000-0000-000045000000}"/>
    <cellStyle name="样式 1 6" xfId="19" xr:uid="{00000000-0005-0000-0000-000046000000}"/>
    <cellStyle name="样式 1_Fall 12 BBB Woolrich Quote Sheet - Heather" xfId="20" xr:uid="{00000000-0005-0000-0000-00004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Users\sammi\Desktop\F:\Users\sammi\Documents\BATH&#24320;&#21457;\Dollar%20General\Product%20Development\2025.12%20DG%20-%20S27%20Costing%20-%20Hey%20Yall%20&amp;%20Sunshine%20Trends%20\PM\192.168.20.8\&#28041;&#22806;&#32452;\K\John\other_accounts\BBB\Decision%20making%20data%20support\Copy%20of%20ra%20research%20upspw%20(2).xls?2DC7A1EC" TargetMode="External"/><Relationship Id="rId1" Type="http://schemas.openxmlformats.org/officeDocument/2006/relationships/externalLinkPath" Target="file:///\\2DC7A1EC\Copy%20of%20ra%20research%20upspw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Users\sammi\Desktop\F:\Users\sammi\Documents\BATH&#24320;&#21457;\Dollar%20General\Product%20Development\2025.12%20DG%20-%20S27%20Costing%20-%20Hey%20Yall%20&amp;%20Sunshine%20Trends%20\PM\uskihfil4\PUBLIC\Merchandising\Merchant_Analytics\Attributes\Sears%20Soft%20Home%20Attributes\TEMPLATES\TEMPLATE_BATH_Sears.xls?CABCAEA7" TargetMode="External"/><Relationship Id="rId1" Type="http://schemas.openxmlformats.org/officeDocument/2006/relationships/externalLinkPath" Target="file:///\\CABCAEA7\TEMPLATE_BATH_Sears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Users\sammi\Desktop\F:\Users\sammi\Documents\BATH&#24320;&#21457;\Dollar%20General\Product%20Development\2025.12%20DG%20-%20S27%20Costing%20-%20Hey%20Yall%20&amp;%20Sunshine%20Trends%20\PM\192.168.20.8\&#28041;&#22806;&#32452;\SLard%20-%20Design\Customs%20Memo\Master%20Copy%20Quote%20Sheet%202.xls?FEEFF1F5" TargetMode="External"/><Relationship Id="rId1" Type="http://schemas.openxmlformats.org/officeDocument/2006/relationships/externalLinkPath" Target="file:///\\FEEFF1F5\Master%20Copy%20Quote%20Sheet%202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Users\sammi\Desktop\F:\Users\sammi\Documents\BATH&#24320;&#21457;\Dollar%20General\Product%20Development\2025.12%20DG%20-%20S27%20Costing%20-%20Hey%20Yall%20&amp;%20Sunshine%20Trends%20\PM\Msfs05\data1\Documents%20and%20Settings\tm50891\Local%20Settings\Temporary%20Internet%20Files\OLK106\Levolor%203%2025%2007%20Proforma%20300.xls?7CF3479B" TargetMode="External"/><Relationship Id="rId1" Type="http://schemas.openxmlformats.org/officeDocument/2006/relationships/externalLinkPath" Target="file:///\\7CF3479B\Levolor%203%2025%2007%20Proforma%20300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D:\Users\sammi\Desktop\F:\Users\sammi\Documents\BATH&#24320;&#21457;\Dollar%20General\Product%20Development\2025.12%20DG%20-%20S27%20Costing%20-%20Hey%20Yall%20&amp;%20Sunshine%20Trends%20\PM\192.168.20.8\&#28041;&#22806;&#32452;\Documents%20and%20Settings\zhangqing\&#26700;&#38754;\BBB\item%20set%20up\Final\BBB_Bombay_Cambay_Item%20Set%20Up_20111021.XLS?1117731B" TargetMode="External"/><Relationship Id="rId1" Type="http://schemas.openxmlformats.org/officeDocument/2006/relationships/externalLinkPath" Target="file:///\\1117731B\BBB_Bombay_Cambay_Item%20Set%20Up_20111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  <sheetName val="Sheet1"/>
      <sheetName val="FLASH WK 23"/>
      <sheetName val="Mapp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Spec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Page 1 Sales and Forecast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R6"/>
  <sheetViews>
    <sheetView tabSelected="1" topLeftCell="L1" zoomScale="97" zoomScaleNormal="97" workbookViewId="0">
      <selection activeCell="U3" sqref="U3:U6"/>
    </sheetView>
  </sheetViews>
  <sheetFormatPr defaultColWidth="9.140625" defaultRowHeight="15" x14ac:dyDescent="0.25"/>
  <cols>
    <col min="1" max="1" width="10.140625" style="2" customWidth="1"/>
    <col min="2" max="2" width="25" style="1" customWidth="1"/>
    <col min="3" max="3" width="8.42578125" style="1" customWidth="1"/>
    <col min="4" max="4" width="7.85546875" style="1" customWidth="1"/>
    <col min="5" max="5" width="9.140625" style="1" customWidth="1"/>
    <col min="6" max="6" width="15.7109375" style="1" customWidth="1"/>
    <col min="7" max="7" width="16.7109375" style="1" customWidth="1"/>
    <col min="8" max="8" width="37" style="1" customWidth="1"/>
    <col min="9" max="9" width="12.42578125" style="1" customWidth="1"/>
    <col min="10" max="10" width="8.5703125" style="1" customWidth="1"/>
    <col min="11" max="11" width="8.42578125" style="3" customWidth="1"/>
    <col min="12" max="12" width="15.140625" style="1" customWidth="1"/>
    <col min="13" max="14" width="6.140625" style="1" customWidth="1"/>
    <col min="15" max="15" width="6.85546875" style="1" customWidth="1"/>
    <col min="16" max="17" width="8.85546875" style="1" customWidth="1"/>
    <col min="18" max="19" width="8.5703125" style="4" customWidth="1"/>
    <col min="20" max="20" width="9.42578125" style="1" customWidth="1"/>
    <col min="21" max="21" width="18" style="1" customWidth="1"/>
    <col min="22" max="22" width="8.140625" style="5" customWidth="1"/>
    <col min="23" max="23" width="8.7109375" style="5" customWidth="1"/>
    <col min="24" max="24" width="8.5703125" style="5" customWidth="1"/>
    <col min="25" max="25" width="8.140625" style="5" customWidth="1"/>
    <col min="26" max="26" width="8.7109375" style="5" customWidth="1"/>
    <col min="27" max="27" width="7.140625" style="5" customWidth="1"/>
    <col min="28" max="28" width="9" style="6" customWidth="1"/>
    <col min="29" max="29" width="6.28515625" style="7" customWidth="1"/>
    <col min="30" max="30" width="10" style="8" customWidth="1"/>
    <col min="31" max="31" width="10" style="6" customWidth="1"/>
    <col min="32" max="32" width="9.85546875" style="7" customWidth="1"/>
    <col min="33" max="33" width="11.5703125" style="1" customWidth="1"/>
    <col min="34" max="34" width="8.85546875" style="4" customWidth="1"/>
    <col min="35" max="35" width="12" style="1" customWidth="1"/>
    <col min="36" max="36" width="8.42578125" style="9" customWidth="1"/>
    <col min="37" max="37" width="9" style="4" customWidth="1"/>
    <col min="38" max="38" width="8.42578125" style="4" customWidth="1"/>
    <col min="39" max="39" width="8.140625" style="9" customWidth="1"/>
    <col min="40" max="40" width="9.28515625" style="4" customWidth="1"/>
    <col min="41" max="41" width="8.140625" style="9" customWidth="1"/>
    <col min="42" max="42" width="9.28515625" style="4" customWidth="1"/>
    <col min="43" max="43" width="8.140625" style="9" customWidth="1"/>
    <col min="44" max="45" width="9.28515625" style="4" customWidth="1"/>
    <col min="46" max="46" width="11.5703125" style="9" customWidth="1"/>
    <col min="47" max="47" width="10.85546875" style="4" customWidth="1"/>
    <col min="48" max="48" width="9.28515625" style="4" customWidth="1"/>
    <col min="49" max="49" width="11.5703125" style="9" customWidth="1"/>
    <col min="50" max="50" width="10.85546875" style="4" customWidth="1"/>
    <col min="51" max="51" width="9.28515625" style="4" customWidth="1"/>
    <col min="52" max="52" width="11.5703125" style="9" customWidth="1"/>
    <col min="53" max="53" width="10.85546875" style="4" customWidth="1"/>
    <col min="54" max="54" width="7.85546875" style="4" customWidth="1"/>
    <col min="55" max="55" width="9.5703125" style="4" customWidth="1"/>
    <col min="56" max="56" width="7.7109375" style="4" customWidth="1"/>
    <col min="57" max="57" width="9.5703125" style="4" customWidth="1"/>
    <col min="58" max="58" width="12.140625" style="4" customWidth="1"/>
    <col min="59" max="60" width="9.140625" style="1" customWidth="1"/>
    <col min="61" max="62" width="9.140625" style="1"/>
    <col min="63" max="63" width="9.140625" style="6"/>
    <col min="64" max="64" width="9.140625" style="1"/>
    <col min="65" max="65" width="11.85546875" style="4" customWidth="1"/>
    <col min="66" max="66" width="11.42578125" style="4" customWidth="1"/>
    <col min="67" max="16384" width="9.140625" style="1"/>
  </cols>
  <sheetData>
    <row r="1" spans="1:70" ht="68.099999999999994" customHeight="1" x14ac:dyDescent="0.25">
      <c r="A1" s="10" t="s">
        <v>5</v>
      </c>
      <c r="B1" s="10" t="s">
        <v>6</v>
      </c>
      <c r="C1" s="11" t="s">
        <v>7</v>
      </c>
      <c r="D1" s="12" t="s">
        <v>0</v>
      </c>
      <c r="E1" s="12" t="s">
        <v>2</v>
      </c>
      <c r="F1" s="13" t="s">
        <v>8</v>
      </c>
      <c r="G1" s="11" t="s">
        <v>9</v>
      </c>
      <c r="H1" s="14" t="s">
        <v>10</v>
      </c>
      <c r="I1" s="15" t="s">
        <v>11</v>
      </c>
      <c r="J1" s="14" t="s">
        <v>12</v>
      </c>
      <c r="K1" s="15" t="s">
        <v>13</v>
      </c>
      <c r="L1" s="14" t="s">
        <v>14</v>
      </c>
      <c r="M1" s="14" t="s">
        <v>15</v>
      </c>
      <c r="N1" s="11" t="s">
        <v>16</v>
      </c>
      <c r="O1" s="11" t="s">
        <v>17</v>
      </c>
      <c r="P1" s="11" t="s">
        <v>18</v>
      </c>
      <c r="Q1" s="15" t="s">
        <v>19</v>
      </c>
      <c r="R1" s="16" t="s">
        <v>20</v>
      </c>
      <c r="S1" s="17" t="s">
        <v>21</v>
      </c>
      <c r="T1" s="18" t="s">
        <v>22</v>
      </c>
      <c r="U1" s="10" t="s">
        <v>23</v>
      </c>
      <c r="V1" s="19" t="s">
        <v>24</v>
      </c>
      <c r="W1" s="19" t="s">
        <v>25</v>
      </c>
      <c r="X1" s="19" t="s">
        <v>26</v>
      </c>
      <c r="Y1" s="19" t="s">
        <v>27</v>
      </c>
      <c r="Z1" s="19" t="s">
        <v>28</v>
      </c>
      <c r="AA1" s="19" t="s">
        <v>29</v>
      </c>
      <c r="AB1" s="20" t="s">
        <v>30</v>
      </c>
      <c r="AC1" s="21" t="s">
        <v>31</v>
      </c>
      <c r="AD1" s="22" t="s">
        <v>32</v>
      </c>
      <c r="AE1" s="23" t="s">
        <v>33</v>
      </c>
      <c r="AF1" s="24" t="s">
        <v>34</v>
      </c>
      <c r="AG1" s="10" t="s">
        <v>35</v>
      </c>
      <c r="AH1" s="25" t="s">
        <v>36</v>
      </c>
      <c r="AI1" s="10" t="s">
        <v>37</v>
      </c>
      <c r="AJ1" s="26" t="s">
        <v>38</v>
      </c>
      <c r="AK1" s="27" t="s">
        <v>39</v>
      </c>
      <c r="AL1" s="25" t="s">
        <v>40</v>
      </c>
      <c r="AM1" s="26" t="s">
        <v>41</v>
      </c>
      <c r="AN1" s="25" t="s">
        <v>42</v>
      </c>
      <c r="AO1" s="26" t="s">
        <v>43</v>
      </c>
      <c r="AP1" s="25" t="s">
        <v>44</v>
      </c>
      <c r="AQ1" s="26" t="s">
        <v>45</v>
      </c>
      <c r="AR1" s="25" t="s">
        <v>46</v>
      </c>
      <c r="AS1" s="28" t="s">
        <v>47</v>
      </c>
      <c r="AT1" s="26" t="s">
        <v>48</v>
      </c>
      <c r="AU1" s="25" t="s">
        <v>49</v>
      </c>
      <c r="AV1" s="28" t="s">
        <v>50</v>
      </c>
      <c r="AW1" s="26" t="s">
        <v>51</v>
      </c>
      <c r="AX1" s="25" t="s">
        <v>52</v>
      </c>
      <c r="AY1" s="28" t="s">
        <v>53</v>
      </c>
      <c r="AZ1" s="26" t="s">
        <v>54</v>
      </c>
      <c r="BA1" s="25" t="s">
        <v>55</v>
      </c>
      <c r="BB1" s="25" t="s">
        <v>56</v>
      </c>
      <c r="BC1" s="29" t="s">
        <v>57</v>
      </c>
      <c r="BD1" s="30" t="s">
        <v>58</v>
      </c>
      <c r="BE1" s="31" t="s">
        <v>59</v>
      </c>
      <c r="BF1" s="30" t="s">
        <v>60</v>
      </c>
      <c r="BG1" s="32" t="s">
        <v>61</v>
      </c>
      <c r="BH1" s="30" t="s">
        <v>62</v>
      </c>
      <c r="BI1" s="30" t="s">
        <v>63</v>
      </c>
      <c r="BJ1" s="10" t="s">
        <v>64</v>
      </c>
      <c r="BK1" s="20" t="s">
        <v>65</v>
      </c>
      <c r="BL1" s="25" t="s">
        <v>66</v>
      </c>
      <c r="BM1" s="25" t="s">
        <v>67</v>
      </c>
      <c r="BN1" s="25" t="s">
        <v>68</v>
      </c>
      <c r="BO1" s="33" t="s">
        <v>69</v>
      </c>
      <c r="BP1" s="34" t="s">
        <v>70</v>
      </c>
      <c r="BQ1" s="34" t="s">
        <v>71</v>
      </c>
      <c r="BR1" s="34" t="s">
        <v>72</v>
      </c>
    </row>
    <row r="2" spans="1:70" customFormat="1" ht="80.099999999999994" customHeight="1" x14ac:dyDescent="0.25">
      <c r="A2" s="35">
        <v>1</v>
      </c>
      <c r="B2" s="36"/>
      <c r="C2" s="36"/>
      <c r="D2" s="36"/>
      <c r="E2" s="36"/>
      <c r="F2" s="36" t="s">
        <v>3</v>
      </c>
      <c r="G2" s="36" t="s">
        <v>73</v>
      </c>
      <c r="H2" s="36" t="s">
        <v>74</v>
      </c>
      <c r="I2" s="36" t="s">
        <v>75</v>
      </c>
      <c r="J2" s="36" t="s">
        <v>76</v>
      </c>
      <c r="K2" s="36" t="s">
        <v>76</v>
      </c>
      <c r="L2" s="36" t="s">
        <v>77</v>
      </c>
      <c r="M2" s="36" t="s">
        <v>78</v>
      </c>
      <c r="N2" s="36"/>
      <c r="O2" s="54" t="s">
        <v>95</v>
      </c>
      <c r="P2" s="37"/>
      <c r="Q2" s="53" t="s">
        <v>94</v>
      </c>
      <c r="R2" s="38">
        <v>2.11</v>
      </c>
      <c r="S2" s="38">
        <v>2.11</v>
      </c>
      <c r="T2" s="36" t="s">
        <v>79</v>
      </c>
      <c r="U2" s="53" t="s">
        <v>100</v>
      </c>
      <c r="V2" s="39"/>
      <c r="W2" s="39"/>
      <c r="X2" s="39"/>
      <c r="Y2" s="39">
        <v>34.799999999999997</v>
      </c>
      <c r="Z2" s="39">
        <v>17.399999999999999</v>
      </c>
      <c r="AA2" s="39">
        <v>23.2</v>
      </c>
      <c r="AB2" s="40">
        <v>2</v>
      </c>
      <c r="AC2" s="41">
        <v>8</v>
      </c>
      <c r="AD2" s="42">
        <f>IF(Y2="","",Y2*Z2*AA2/1000000)</f>
        <v>1.4E-2</v>
      </c>
      <c r="AE2" s="40">
        <v>63</v>
      </c>
      <c r="AF2" s="43">
        <f>IF(AC2="","",AE2/AD2*AC2)</f>
        <v>36000</v>
      </c>
      <c r="AG2" s="44">
        <v>3300</v>
      </c>
      <c r="AH2" s="45">
        <f>IF(ISERROR(AG2/AF2),"",AG2/AF2)</f>
        <v>0.09</v>
      </c>
      <c r="AI2" s="46" t="s">
        <v>80</v>
      </c>
      <c r="AJ2" s="47">
        <v>0.16</v>
      </c>
      <c r="AK2" s="45" t="str">
        <f>IF(ISERROR(BE2*AJ2),"",BE2*AJ2)</f>
        <v/>
      </c>
      <c r="AL2" s="45" t="str">
        <f>IF(ISERROR(S2+AH2+AK2),"",S2+AH2+AK2)</f>
        <v/>
      </c>
      <c r="AM2" s="48">
        <v>0</v>
      </c>
      <c r="AN2" s="45" t="str">
        <f t="shared" ref="AN2:AN6" si="0">IF(ISERROR(BE2*AM2),"",BE2*AM2)</f>
        <v/>
      </c>
      <c r="AO2" s="48">
        <v>0</v>
      </c>
      <c r="AP2" s="45" t="str">
        <f>IF(ISERROR(BE2*AO2),"",BE2*AO2)</f>
        <v/>
      </c>
      <c r="AQ2" s="48">
        <v>0</v>
      </c>
      <c r="AR2" s="45" t="str">
        <f>IF(ISERROR(BE2*AQ2),"",BE2*AQ2)</f>
        <v/>
      </c>
      <c r="AS2" s="49"/>
      <c r="AT2" s="48">
        <v>0</v>
      </c>
      <c r="AU2" s="45" t="str">
        <f>IF(ISERROR(BE2*AT2),"",BE2*AT2)</f>
        <v/>
      </c>
      <c r="AV2" s="49"/>
      <c r="AW2" s="48">
        <v>0</v>
      </c>
      <c r="AX2" s="45" t="str">
        <f>IF(ISERROR(BE2*AW2),"",BE2*AW2)</f>
        <v/>
      </c>
      <c r="AY2" s="49"/>
      <c r="AZ2" s="48">
        <v>0</v>
      </c>
      <c r="BA2" s="45" t="str">
        <f>IF(ISERROR(BE2*AZ2),"",BE2*AZ2)</f>
        <v/>
      </c>
      <c r="BB2" s="45" t="str">
        <f>IF(ISERROR(AN2++AP2+AR2+AU2+AX2+BA2),"",AN2++AP2+AR2+AU2+AX2+BA2)</f>
        <v/>
      </c>
      <c r="BC2" s="45" t="str">
        <f>IF(ISERROR(S2+BB2),"",S2+BB2)</f>
        <v/>
      </c>
      <c r="BD2" s="50" t="str">
        <f t="shared" ref="BD2:BD6" si="1">IF(ISERROR((BE2-BC2)/BE2),"",(BE2-BC2)/BE2)</f>
        <v/>
      </c>
      <c r="BE2" s="49" t="e">
        <f>#REF!</f>
        <v>#REF!</v>
      </c>
      <c r="BF2" s="45" t="str">
        <f>IF(ISERROR(AH2+AK2+BE2),"",AH2+AK2+BE2)</f>
        <v/>
      </c>
      <c r="BG2" s="49">
        <v>32</v>
      </c>
      <c r="BH2" s="50" t="str">
        <f>IF(ISERROR((BG2-BE2)/BG2),"",(BG2-BE2)/BG2)</f>
        <v/>
      </c>
      <c r="BI2" s="50" t="str">
        <f>IF(ISERROR((BG2-BF2)/BG2),"",(BG2-BF2)/BG2)</f>
        <v/>
      </c>
      <c r="BJ2" s="51">
        <v>500</v>
      </c>
      <c r="BK2" s="40">
        <v>1</v>
      </c>
      <c r="BL2" s="52">
        <f>IF(ISERROR(BJ2*BK2),"",BJ2*BK2)</f>
        <v>500</v>
      </c>
      <c r="BM2" s="45" t="str">
        <f>IF(ISERROR(BC2*BL2),"",BC2*BL2)</f>
        <v/>
      </c>
      <c r="BN2" s="45" t="str">
        <f>IF(ISERROR(BE2*BL2),"",BE2*BL2)</f>
        <v/>
      </c>
      <c r="BO2" s="36"/>
      <c r="BP2" t="s">
        <v>4</v>
      </c>
      <c r="BQ2" t="s">
        <v>1</v>
      </c>
    </row>
    <row r="3" spans="1:70" customFormat="1" ht="80.099999999999994" customHeight="1" x14ac:dyDescent="0.25">
      <c r="A3" s="35">
        <v>2</v>
      </c>
      <c r="B3" s="36"/>
      <c r="C3" s="36"/>
      <c r="D3" s="36"/>
      <c r="E3" s="36"/>
      <c r="F3" s="36" t="s">
        <v>3</v>
      </c>
      <c r="G3" s="36" t="s">
        <v>81</v>
      </c>
      <c r="H3" s="36" t="s">
        <v>82</v>
      </c>
      <c r="I3" s="36" t="s">
        <v>75</v>
      </c>
      <c r="J3" s="36" t="s">
        <v>76</v>
      </c>
      <c r="K3" s="36" t="s">
        <v>76</v>
      </c>
      <c r="L3" s="36" t="s">
        <v>83</v>
      </c>
      <c r="M3" s="36" t="s">
        <v>78</v>
      </c>
      <c r="N3" s="36"/>
      <c r="O3" s="54" t="s">
        <v>96</v>
      </c>
      <c r="P3" s="37"/>
      <c r="Q3" s="53" t="s">
        <v>94</v>
      </c>
      <c r="R3" s="38">
        <v>2.11</v>
      </c>
      <c r="S3" s="38">
        <v>2.11</v>
      </c>
      <c r="T3" s="36" t="s">
        <v>79</v>
      </c>
      <c r="U3" s="53" t="s">
        <v>100</v>
      </c>
      <c r="V3" s="39"/>
      <c r="W3" s="39"/>
      <c r="X3" s="39"/>
      <c r="Y3" s="39">
        <v>42</v>
      </c>
      <c r="Z3" s="39">
        <v>21</v>
      </c>
      <c r="AA3" s="39">
        <v>14.5</v>
      </c>
      <c r="AB3" s="40">
        <v>2</v>
      </c>
      <c r="AC3" s="41">
        <v>8</v>
      </c>
      <c r="AD3" s="42">
        <f t="shared" ref="AD3:AD6" si="2">IF(Y3="","",Y3*Z3*AA3/1000000)</f>
        <v>1.2999999999999999E-2</v>
      </c>
      <c r="AE3" s="40">
        <v>63</v>
      </c>
      <c r="AF3" s="43">
        <f t="shared" ref="AF3:AF6" si="3">IF(AC3="","",AE3/AD3*AC3)</f>
        <v>38769</v>
      </c>
      <c r="AG3" s="44">
        <v>3300</v>
      </c>
      <c r="AH3" s="45">
        <f t="shared" ref="AH3:AH6" si="4">IF(ISERROR(AG3/AF3),"",AG3/AF3)</f>
        <v>0.09</v>
      </c>
      <c r="AI3" s="46" t="s">
        <v>80</v>
      </c>
      <c r="AJ3" s="47">
        <v>0.16</v>
      </c>
      <c r="AK3" s="45" t="str">
        <f t="shared" ref="AK3:AK6" si="5">IF(ISERROR(BE3*AJ3),"",BE3*AJ3)</f>
        <v/>
      </c>
      <c r="AL3" s="45" t="str">
        <f t="shared" ref="AL3:AL6" si="6">IF(ISERROR(S3+AH3+AK3),"",S3+AH3+AK3)</f>
        <v/>
      </c>
      <c r="AM3" s="48">
        <v>0</v>
      </c>
      <c r="AN3" s="45" t="str">
        <f t="shared" si="0"/>
        <v/>
      </c>
      <c r="AO3" s="48">
        <v>0</v>
      </c>
      <c r="AP3" s="45" t="str">
        <f t="shared" ref="AP3:AP6" si="7">IF(ISERROR(BE3*AO3),"",BE3*AO3)</f>
        <v/>
      </c>
      <c r="AQ3" s="48">
        <v>0</v>
      </c>
      <c r="AR3" s="45" t="str">
        <f t="shared" ref="AR3:AR6" si="8">IF(ISERROR(BE3*AQ3),"",BE3*AQ3)</f>
        <v/>
      </c>
      <c r="AS3" s="49"/>
      <c r="AT3" s="48">
        <v>0</v>
      </c>
      <c r="AU3" s="45" t="str">
        <f t="shared" ref="AU3:AU6" si="9">IF(ISERROR(BE3*AT3),"",BE3*AT3)</f>
        <v/>
      </c>
      <c r="AV3" s="49"/>
      <c r="AW3" s="48">
        <v>0</v>
      </c>
      <c r="AX3" s="45" t="str">
        <f t="shared" ref="AX3:AX6" si="10">IF(ISERROR(BE3*AW3),"",BE3*AW3)</f>
        <v/>
      </c>
      <c r="AY3" s="49"/>
      <c r="AZ3" s="48">
        <v>0</v>
      </c>
      <c r="BA3" s="45" t="str">
        <f t="shared" ref="BA3:BA6" si="11">IF(ISERROR(BE3*AZ3),"",BE3*AZ3)</f>
        <v/>
      </c>
      <c r="BB3" s="45" t="str">
        <f t="shared" ref="BB3:BB6" si="12">IF(ISERROR(AN3++AP3+AR3+AU3+AX3+BA3),"",AN3++AP3+AR3+AU3+AX3+BA3)</f>
        <v/>
      </c>
      <c r="BC3" s="45" t="str">
        <f t="shared" ref="BC3:BC6" si="13">IF(ISERROR(S3+BB3),"",S3+BB3)</f>
        <v/>
      </c>
      <c r="BD3" s="50" t="str">
        <f t="shared" si="1"/>
        <v/>
      </c>
      <c r="BE3" s="49" t="e">
        <f>#REF!</f>
        <v>#REF!</v>
      </c>
      <c r="BF3" s="45" t="str">
        <f t="shared" ref="BF3:BF6" si="14">IF(ISERROR(AH3+AK3+BE3),"",AH3+AK3+BE3)</f>
        <v/>
      </c>
      <c r="BG3" s="49">
        <v>32</v>
      </c>
      <c r="BH3" s="50" t="str">
        <f t="shared" ref="BH3:BH6" si="15">IF(ISERROR((BG3-BE3)/BG3),"",(BG3-BE3)/BG3)</f>
        <v/>
      </c>
      <c r="BI3" s="50" t="str">
        <f t="shared" ref="BI3:BI6" si="16">IF(ISERROR((BG3-BF3)/BG3),"",(BG3-BF3)/BG3)</f>
        <v/>
      </c>
      <c r="BJ3" s="51">
        <v>500</v>
      </c>
      <c r="BK3" s="40">
        <v>1</v>
      </c>
      <c r="BL3" s="52">
        <f t="shared" ref="BL3:BL6" si="17">IF(ISERROR(BJ3*BK3),"",BJ3*BK3)</f>
        <v>500</v>
      </c>
      <c r="BM3" s="45" t="str">
        <f t="shared" ref="BM3:BM6" si="18">IF(ISERROR(BC3*BL3),"",BC3*BL3)</f>
        <v/>
      </c>
      <c r="BN3" s="45" t="str">
        <f t="shared" ref="BN3:BN6" si="19">IF(ISERROR(BE3*BL3),"",BE3*BL3)</f>
        <v/>
      </c>
      <c r="BO3" s="36"/>
      <c r="BP3" t="s">
        <v>4</v>
      </c>
      <c r="BQ3" t="s">
        <v>1</v>
      </c>
    </row>
    <row r="4" spans="1:70" customFormat="1" ht="80.099999999999994" customHeight="1" x14ac:dyDescent="0.25">
      <c r="A4" s="35">
        <v>3</v>
      </c>
      <c r="B4" s="36"/>
      <c r="C4" s="36"/>
      <c r="D4" s="36"/>
      <c r="E4" s="36"/>
      <c r="F4" s="36" t="s">
        <v>3</v>
      </c>
      <c r="G4" s="36" t="s">
        <v>84</v>
      </c>
      <c r="H4" s="36" t="s">
        <v>85</v>
      </c>
      <c r="I4" s="36" t="s">
        <v>75</v>
      </c>
      <c r="J4" s="36" t="s">
        <v>76</v>
      </c>
      <c r="K4" s="36" t="s">
        <v>76</v>
      </c>
      <c r="L4" s="36" t="s">
        <v>86</v>
      </c>
      <c r="M4" s="36" t="s">
        <v>78</v>
      </c>
      <c r="N4" s="36"/>
      <c r="O4" s="54" t="s">
        <v>97</v>
      </c>
      <c r="P4" s="37"/>
      <c r="Q4" s="53" t="s">
        <v>94</v>
      </c>
      <c r="R4" s="38">
        <v>2.11</v>
      </c>
      <c r="S4" s="38">
        <v>2.11</v>
      </c>
      <c r="T4" s="36" t="s">
        <v>79</v>
      </c>
      <c r="U4" s="53" t="s">
        <v>100</v>
      </c>
      <c r="V4" s="39"/>
      <c r="W4" s="39"/>
      <c r="X4" s="39"/>
      <c r="Y4" s="39">
        <v>39.4</v>
      </c>
      <c r="Z4" s="39">
        <v>19.399999999999999</v>
      </c>
      <c r="AA4" s="39">
        <v>14.2</v>
      </c>
      <c r="AB4" s="40">
        <v>2</v>
      </c>
      <c r="AC4" s="36">
        <v>8</v>
      </c>
      <c r="AD4" s="42">
        <f t="shared" si="2"/>
        <v>1.0999999999999999E-2</v>
      </c>
      <c r="AE4" s="40">
        <v>63</v>
      </c>
      <c r="AF4" s="43">
        <f t="shared" si="3"/>
        <v>45818</v>
      </c>
      <c r="AG4" s="44">
        <v>3300</v>
      </c>
      <c r="AH4" s="45">
        <f t="shared" si="4"/>
        <v>7.0000000000000007E-2</v>
      </c>
      <c r="AI4" s="46" t="s">
        <v>80</v>
      </c>
      <c r="AJ4" s="47">
        <v>0.16</v>
      </c>
      <c r="AK4" s="45" t="str">
        <f t="shared" si="5"/>
        <v/>
      </c>
      <c r="AL4" s="45" t="str">
        <f t="shared" si="6"/>
        <v/>
      </c>
      <c r="AM4" s="48">
        <v>0</v>
      </c>
      <c r="AN4" s="45" t="str">
        <f t="shared" si="0"/>
        <v/>
      </c>
      <c r="AO4" s="48">
        <v>0</v>
      </c>
      <c r="AP4" s="45" t="str">
        <f t="shared" si="7"/>
        <v/>
      </c>
      <c r="AQ4" s="48">
        <v>0</v>
      </c>
      <c r="AR4" s="45" t="str">
        <f t="shared" si="8"/>
        <v/>
      </c>
      <c r="AS4" s="49"/>
      <c r="AT4" s="48">
        <v>0</v>
      </c>
      <c r="AU4" s="45" t="str">
        <f t="shared" si="9"/>
        <v/>
      </c>
      <c r="AV4" s="49"/>
      <c r="AW4" s="48">
        <v>0</v>
      </c>
      <c r="AX4" s="45" t="str">
        <f t="shared" si="10"/>
        <v/>
      </c>
      <c r="AY4" s="49"/>
      <c r="AZ4" s="48">
        <v>0</v>
      </c>
      <c r="BA4" s="45" t="str">
        <f t="shared" si="11"/>
        <v/>
      </c>
      <c r="BB4" s="45" t="str">
        <f t="shared" si="12"/>
        <v/>
      </c>
      <c r="BC4" s="45" t="str">
        <f t="shared" si="13"/>
        <v/>
      </c>
      <c r="BD4" s="50" t="str">
        <f t="shared" si="1"/>
        <v/>
      </c>
      <c r="BE4" s="49" t="e">
        <f>#REF!</f>
        <v>#REF!</v>
      </c>
      <c r="BF4" s="45" t="str">
        <f t="shared" si="14"/>
        <v/>
      </c>
      <c r="BG4" s="49">
        <v>32</v>
      </c>
      <c r="BH4" s="50" t="str">
        <f t="shared" si="15"/>
        <v/>
      </c>
      <c r="BI4" s="50" t="str">
        <f t="shared" si="16"/>
        <v/>
      </c>
      <c r="BJ4" s="51">
        <v>500</v>
      </c>
      <c r="BK4" s="40">
        <v>1</v>
      </c>
      <c r="BL4" s="52">
        <f t="shared" si="17"/>
        <v>500</v>
      </c>
      <c r="BM4" s="45" t="str">
        <f t="shared" si="18"/>
        <v/>
      </c>
      <c r="BN4" s="45" t="str">
        <f t="shared" si="19"/>
        <v/>
      </c>
      <c r="BO4" s="36"/>
      <c r="BP4" t="s">
        <v>4</v>
      </c>
      <c r="BQ4" t="s">
        <v>1</v>
      </c>
    </row>
    <row r="5" spans="1:70" customFormat="1" ht="80.099999999999994" customHeight="1" x14ac:dyDescent="0.25">
      <c r="A5" s="35">
        <v>4</v>
      </c>
      <c r="B5" s="36"/>
      <c r="C5" s="36"/>
      <c r="D5" s="36"/>
      <c r="E5" s="36"/>
      <c r="F5" s="36" t="s">
        <v>3</v>
      </c>
      <c r="G5" s="36" t="s">
        <v>87</v>
      </c>
      <c r="H5" s="36" t="s">
        <v>88</v>
      </c>
      <c r="I5" s="36" t="s">
        <v>75</v>
      </c>
      <c r="J5" s="36" t="s">
        <v>89</v>
      </c>
      <c r="K5" s="36" t="s">
        <v>89</v>
      </c>
      <c r="L5" s="36" t="s">
        <v>90</v>
      </c>
      <c r="M5" s="36" t="s">
        <v>78</v>
      </c>
      <c r="N5" s="36"/>
      <c r="O5" s="54" t="s">
        <v>98</v>
      </c>
      <c r="P5" s="37"/>
      <c r="Q5" s="53" t="s">
        <v>94</v>
      </c>
      <c r="R5" s="38">
        <v>2.27</v>
      </c>
      <c r="S5" s="38">
        <v>2.27</v>
      </c>
      <c r="T5" s="36" t="s">
        <v>79</v>
      </c>
      <c r="U5" s="53" t="s">
        <v>100</v>
      </c>
      <c r="V5" s="39"/>
      <c r="W5" s="39"/>
      <c r="X5" s="39"/>
      <c r="Y5" s="39">
        <v>42</v>
      </c>
      <c r="Z5" s="39">
        <v>15</v>
      </c>
      <c r="AA5" s="39">
        <v>15</v>
      </c>
      <c r="AB5" s="40">
        <v>2</v>
      </c>
      <c r="AC5" s="36">
        <v>8</v>
      </c>
      <c r="AD5" s="42">
        <f t="shared" si="2"/>
        <v>8.9999999999999993E-3</v>
      </c>
      <c r="AE5" s="40">
        <v>63</v>
      </c>
      <c r="AF5" s="43">
        <f t="shared" si="3"/>
        <v>56000</v>
      </c>
      <c r="AG5" s="44">
        <v>3300</v>
      </c>
      <c r="AH5" s="45">
        <f t="shared" si="4"/>
        <v>0.06</v>
      </c>
      <c r="AI5" s="46" t="s">
        <v>80</v>
      </c>
      <c r="AJ5" s="47">
        <v>0.16</v>
      </c>
      <c r="AK5" s="45" t="str">
        <f t="shared" si="5"/>
        <v/>
      </c>
      <c r="AL5" s="45" t="str">
        <f t="shared" si="6"/>
        <v/>
      </c>
      <c r="AM5" s="48">
        <v>0</v>
      </c>
      <c r="AN5" s="45" t="str">
        <f t="shared" si="0"/>
        <v/>
      </c>
      <c r="AO5" s="48">
        <v>0</v>
      </c>
      <c r="AP5" s="45" t="str">
        <f t="shared" si="7"/>
        <v/>
      </c>
      <c r="AQ5" s="48">
        <v>0</v>
      </c>
      <c r="AR5" s="45" t="str">
        <f t="shared" si="8"/>
        <v/>
      </c>
      <c r="AS5" s="49"/>
      <c r="AT5" s="48">
        <v>0</v>
      </c>
      <c r="AU5" s="45" t="str">
        <f t="shared" si="9"/>
        <v/>
      </c>
      <c r="AV5" s="49"/>
      <c r="AW5" s="48">
        <v>0</v>
      </c>
      <c r="AX5" s="45" t="str">
        <f t="shared" si="10"/>
        <v/>
      </c>
      <c r="AY5" s="49"/>
      <c r="AZ5" s="48">
        <v>0</v>
      </c>
      <c r="BA5" s="45" t="str">
        <f t="shared" si="11"/>
        <v/>
      </c>
      <c r="BB5" s="45" t="str">
        <f t="shared" si="12"/>
        <v/>
      </c>
      <c r="BC5" s="45" t="str">
        <f t="shared" si="13"/>
        <v/>
      </c>
      <c r="BD5" s="50" t="str">
        <f t="shared" si="1"/>
        <v/>
      </c>
      <c r="BE5" s="49" t="e">
        <f>#REF!</f>
        <v>#REF!</v>
      </c>
      <c r="BF5" s="45" t="str">
        <f t="shared" si="14"/>
        <v/>
      </c>
      <c r="BG5" s="49">
        <v>32</v>
      </c>
      <c r="BH5" s="50" t="str">
        <f t="shared" si="15"/>
        <v/>
      </c>
      <c r="BI5" s="50" t="str">
        <f t="shared" si="16"/>
        <v/>
      </c>
      <c r="BJ5" s="51">
        <v>500</v>
      </c>
      <c r="BK5" s="40">
        <v>1</v>
      </c>
      <c r="BL5" s="52">
        <f t="shared" si="17"/>
        <v>500</v>
      </c>
      <c r="BM5" s="45" t="str">
        <f t="shared" si="18"/>
        <v/>
      </c>
      <c r="BN5" s="45" t="str">
        <f t="shared" si="19"/>
        <v/>
      </c>
      <c r="BO5" s="36"/>
      <c r="BP5" t="s">
        <v>4</v>
      </c>
      <c r="BQ5" t="s">
        <v>1</v>
      </c>
    </row>
    <row r="6" spans="1:70" customFormat="1" ht="80.099999999999994" customHeight="1" x14ac:dyDescent="0.25">
      <c r="A6" s="35">
        <v>5</v>
      </c>
      <c r="B6" s="36"/>
      <c r="C6" s="36"/>
      <c r="D6" s="36"/>
      <c r="E6" s="36"/>
      <c r="F6" s="36" t="s">
        <v>3</v>
      </c>
      <c r="G6" s="36" t="s">
        <v>91</v>
      </c>
      <c r="H6" s="36" t="s">
        <v>92</v>
      </c>
      <c r="I6" s="36" t="s">
        <v>75</v>
      </c>
      <c r="J6" s="36" t="s">
        <v>89</v>
      </c>
      <c r="K6" s="36" t="s">
        <v>89</v>
      </c>
      <c r="L6" s="36" t="s">
        <v>93</v>
      </c>
      <c r="M6" s="36" t="s">
        <v>78</v>
      </c>
      <c r="N6" s="36"/>
      <c r="O6" s="54" t="s">
        <v>99</v>
      </c>
      <c r="P6" s="37"/>
      <c r="Q6" s="53" t="s">
        <v>94</v>
      </c>
      <c r="R6" s="38">
        <v>2.54</v>
      </c>
      <c r="S6" s="38">
        <v>2.54</v>
      </c>
      <c r="T6" s="36" t="s">
        <v>79</v>
      </c>
      <c r="U6" s="53" t="s">
        <v>100</v>
      </c>
      <c r="V6" s="39"/>
      <c r="W6" s="39"/>
      <c r="X6" s="39"/>
      <c r="Y6" s="39">
        <v>67.2</v>
      </c>
      <c r="Z6" s="39">
        <v>19.2</v>
      </c>
      <c r="AA6" s="39">
        <v>12.2</v>
      </c>
      <c r="AB6" s="40">
        <v>2</v>
      </c>
      <c r="AC6" s="36">
        <v>8</v>
      </c>
      <c r="AD6" s="42">
        <f t="shared" si="2"/>
        <v>1.6E-2</v>
      </c>
      <c r="AE6" s="40">
        <v>63</v>
      </c>
      <c r="AF6" s="43">
        <f t="shared" si="3"/>
        <v>31500</v>
      </c>
      <c r="AG6" s="44">
        <v>3300</v>
      </c>
      <c r="AH6" s="45">
        <f t="shared" si="4"/>
        <v>0.1</v>
      </c>
      <c r="AI6" s="46" t="s">
        <v>80</v>
      </c>
      <c r="AJ6" s="47">
        <v>0.16</v>
      </c>
      <c r="AK6" s="45" t="str">
        <f t="shared" si="5"/>
        <v/>
      </c>
      <c r="AL6" s="45" t="str">
        <f t="shared" si="6"/>
        <v/>
      </c>
      <c r="AM6" s="48">
        <v>0</v>
      </c>
      <c r="AN6" s="45" t="str">
        <f t="shared" si="0"/>
        <v/>
      </c>
      <c r="AO6" s="48">
        <v>0</v>
      </c>
      <c r="AP6" s="45" t="str">
        <f t="shared" si="7"/>
        <v/>
      </c>
      <c r="AQ6" s="48">
        <v>0</v>
      </c>
      <c r="AR6" s="45" t="str">
        <f t="shared" si="8"/>
        <v/>
      </c>
      <c r="AS6" s="49"/>
      <c r="AT6" s="48">
        <v>0</v>
      </c>
      <c r="AU6" s="45" t="str">
        <f t="shared" si="9"/>
        <v/>
      </c>
      <c r="AV6" s="49"/>
      <c r="AW6" s="48">
        <v>0</v>
      </c>
      <c r="AX6" s="45" t="str">
        <f t="shared" si="10"/>
        <v/>
      </c>
      <c r="AY6" s="49"/>
      <c r="AZ6" s="48">
        <v>0</v>
      </c>
      <c r="BA6" s="45" t="str">
        <f t="shared" si="11"/>
        <v/>
      </c>
      <c r="BB6" s="45" t="str">
        <f t="shared" si="12"/>
        <v/>
      </c>
      <c r="BC6" s="45" t="str">
        <f t="shared" si="13"/>
        <v/>
      </c>
      <c r="BD6" s="50" t="str">
        <f t="shared" si="1"/>
        <v/>
      </c>
      <c r="BE6" s="49" t="e">
        <f>#REF!</f>
        <v>#REF!</v>
      </c>
      <c r="BF6" s="45" t="str">
        <f t="shared" si="14"/>
        <v/>
      </c>
      <c r="BG6" s="49">
        <v>32</v>
      </c>
      <c r="BH6" s="50" t="str">
        <f t="shared" si="15"/>
        <v/>
      </c>
      <c r="BI6" s="50" t="str">
        <f t="shared" si="16"/>
        <v/>
      </c>
      <c r="BJ6" s="51">
        <v>500</v>
      </c>
      <c r="BK6" s="40">
        <v>1</v>
      </c>
      <c r="BL6" s="52">
        <f t="shared" si="17"/>
        <v>500</v>
      </c>
      <c r="BM6" s="45" t="str">
        <f t="shared" si="18"/>
        <v/>
      </c>
      <c r="BN6" s="45" t="str">
        <f t="shared" si="19"/>
        <v/>
      </c>
      <c r="BO6" s="36"/>
      <c r="BP6" t="s">
        <v>4</v>
      </c>
      <c r="BQ6" t="s">
        <v>1</v>
      </c>
    </row>
  </sheetData>
  <sheetProtection insertRows="0" deleteRows="0" sort="0"/>
  <protectedRanges>
    <protectedRange sqref="V6:AA6 AD2:AF6 AH2:AH6 BF2:BF6 BG6 AK2:BD6 BH2:BI6 A7:J84 L7:BF84 A2:U6" name="Range1"/>
    <protectedRange sqref="V2:AB2 V3:AA5 AB3:AB6" name="Range1_2"/>
    <protectedRange sqref="AG2:AG6" name="Range1_3"/>
    <protectedRange sqref="BG2:BG5" name="Range1_5"/>
    <protectedRange sqref="BJ2:BK6" name="Range1_6"/>
    <protectedRange sqref="K7:K125" name="Range1_1"/>
  </protectedRanges>
  <phoneticPr fontId="1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100-000000000000}">
          <x14:formula1>
            <xm:f>#REF!</xm:f>
          </x14:formula1>
          <xm:sqref>D2:D6</xm:sqref>
        </x14:dataValidation>
        <x14:dataValidation type="list" allowBlank="1" showInputMessage="1" showErrorMessage="1" xr:uid="{00000000-0002-0000-0100-000001000000}">
          <x14:formula1>
            <xm:f>#REF!</xm:f>
          </x14:formula1>
          <xm:sqref>E2:E6</xm:sqref>
        </x14:dataValidation>
        <x14:dataValidation type="list" allowBlank="1" showInputMessage="1" showErrorMessage="1" xr:uid="{00000000-0002-0000-0100-000002000000}">
          <x14:formula1>
            <xm:f>#REF!</xm:f>
          </x14:formula1>
          <xm:sqref>F2:F6</xm:sqref>
        </x14:dataValidation>
        <x14:dataValidation type="list" allowBlank="1" showInputMessage="1" showErrorMessage="1" xr:uid="{00000000-0002-0000-0100-000003000000}">
          <x14:formula1>
            <xm:f>#REF!</xm:f>
          </x14:formula1>
          <xm:sqref>T2:T6</xm:sqref>
        </x14:dataValidation>
        <x14:dataValidation type="list" allowBlank="1" showInputMessage="1" showErrorMessage="1" xr:uid="{00000000-0002-0000-0100-000004000000}">
          <x14:formula1>
            <xm:f>#REF!</xm:f>
          </x14:formula1>
          <xm:sqref>BP2:BP6</xm:sqref>
        </x14:dataValidation>
        <x14:dataValidation type="list" allowBlank="1" showInputMessage="1" showErrorMessage="1" xr:uid="{00000000-0002-0000-0100-000005000000}">
          <x14:formula1>
            <xm:f>#REF!</xm:f>
          </x14:formula1>
          <xm:sqref>BQ2:BQ6</xm:sqref>
        </x14:dataValidation>
        <x14:dataValidation type="list" allowBlank="1" showInputMessage="1" showErrorMessage="1" xr:uid="{00000000-0002-0000-0100-000006000000}">
          <x14:formula1>
            <xm:f>#REF!</xm:f>
          </x14:formula1>
          <xm:sqref>BR2:BR6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  <rangeList sheetStid="5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5" rangeCreator="" othersAccessPermission="edit"/>
    <arrUserId title="Range1_6" rangeCreator="" othersAccessPermission="edit"/>
    <arrUserId title="Range1_1" rangeCreator="" othersAccessPermission="edit"/>
  </rangeList>
  <rangeList sheetStid="4" master="" otherUserPermission="visible"/>
  <rangeList sheetStid="3" master="" otherUserPermission="visible"/>
  <rangeList sheetStid="6" master="" otherUserPermission="visible">
    <arrUserId title="Range1" rangeCreator="" othersAccessPermission="edit"/>
    <arrUserId title="Range1_1" rangeCreator="" othersAccessPermission="edit"/>
    <arrUserId title="Range1_3" rangeCreator="" othersAccessPermission="edit"/>
    <arrUserId title="Range1_4" rangeCreator="" othersAccessPermission="edit"/>
  </rangeList>
  <rangeList sheetStid="7" master="" otherUserPermission="visible">
    <arrUserId title="Range1_7" rangeCreator="" othersAccessPermission="edit"/>
    <arrUserId title="Range1_3_6" rangeCreator="" othersAccessPermission="edit"/>
    <arrUserId title="Range1_1_6" rangeCreator="" othersAccessPermission="edit"/>
    <arrUserId title="Range1_3_1_5" rangeCreator="" othersAccessPermission="edit"/>
    <arrUserId title="Range1_1_1_5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2025-03-11T10:28:00Z</dcterms:created>
  <dcterms:modified xsi:type="dcterms:W3CDTF">2026-03-10T04:05:37Z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2052-12.1.24031.24031</vt:lpwstr>
  </property>
  <property fmtid="{D5CDD505-2E9C-101B-9397-08002B2CF9AE}" pid="3" name="CalculationRule">
    <vt:i4>0</vt:i4>
  </property>
  <property fmtid="{D5CDD505-2E9C-101B-9397-08002B2CF9AE}" pid="4" name="ICV">
    <vt:lpwstr>D4DCB441BAF50825688BAE6997CF3ED6_42</vt:lpwstr>
  </property>
</Properties>
</file>