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5C043ED-38B8-4F3F-9A7F-0D61B85F7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8" l="1"/>
  <c r="BC2" i="8" l="1"/>
  <c r="AT2" i="8"/>
  <c r="AQ2" i="8"/>
  <c r="AN2" i="8"/>
  <c r="AL2" i="8"/>
  <c r="AD2" i="8"/>
  <c r="AE2" i="8" s="1"/>
  <c r="AG2" i="8" s="1"/>
  <c r="U2" i="8"/>
  <c r="AU2" i="8" l="1"/>
  <c r="AV2" i="8" s="1"/>
  <c r="BB2" i="8" s="1"/>
  <c r="AJ2" i="8"/>
  <c r="AW2" i="8" l="1"/>
  <c r="BF2" i="8" l="1"/>
  <c r="B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<sst xmlns="http://schemas.openxmlformats.org/spreadsheetml/2006/main" count="72" uniqueCount="71">
  <si>
    <t>Brand</t>
  </si>
  <si>
    <t>Package Type</t>
  </si>
  <si>
    <t>Licensor</t>
  </si>
  <si>
    <t>COMFORTER (SET)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</si>
  <si>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</si>
  <si>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</si>
  <si>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</si>
  <si>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</si>
  <si>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</si>
  <si>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</si>
  <si>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</si>
  <si>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</si>
  <si>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</si>
  <si>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</si>
  <si>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</si>
  <si>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</si>
  <si>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</si>
  <si>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</si>
  <si>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</si>
  <si>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</si>
  <si>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</si>
  <si>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</si>
  <si>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</si>
  <si>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</si>
  <si>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</si>
  <si>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</si>
  <si>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</si>
  <si>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</si>
  <si>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</si>
  <si>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</si>
  <si>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</si>
  <si>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</si>
  <si>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</si>
  <si>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</si>
  <si>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</si>
  <si>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</si>
  <si>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</si>
  <si>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</si>
  <si>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</si>
  <si>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</si>
  <si>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</si>
  <si>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</si>
  <si>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</si>
  <si>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</si>
  <si>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</si>
  <si>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</si>
  <si>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</si>
  <si>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</si>
  <si>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</si>
  <si>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</si>
  <si>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</si>
  <si>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</si>
  <si>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</si>
  <si>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</si>
  <si>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</si>
  <si>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</si>
  <si>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</si>
  <si>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</si>
  <si>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</si>
  <si>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Normal</t>
    <phoneticPr fontId="11" type="noConversion"/>
  </si>
  <si>
    <t>knitted comforter set of man-made fibers</t>
  </si>
  <si>
    <t>9404.40.9022</t>
  </si>
  <si>
    <t>715106</t>
    <phoneticPr fontId="11" type="noConversion"/>
  </si>
  <si>
    <t>65.33</t>
    <phoneticPr fontId="11" type="noConversion"/>
  </si>
  <si>
    <t>744366</t>
    <phoneticPr fontId="11" type="noConversion"/>
  </si>
  <si>
    <t>Faux Feathersoft to mink comforter set - Printed/Solid</t>
    <phoneticPr fontId="11" type="noConversion"/>
  </si>
  <si>
    <t>Comforter set</t>
    <phoneticPr fontId="11" type="noConversion"/>
  </si>
  <si>
    <t>200gsm printed faux feathersoft to 180gsm solid mink, poly fill, 12" ETE box quilting, knife edge;Packaging:Non-Woven tote bag, case pack 4(2Q and 2K), Standard carton/240gsm Solid Jacquard Sherpa to 180gsm mink, polly fill, jumptack, knife edge;Packaging: Non-Woven tote bag, case pack 4(2Q and 2K), Standard carton</t>
    <phoneticPr fontId="11" type="noConversion"/>
  </si>
  <si>
    <t>Queen: 88x94"/20x26+2"(2)/King: 106X94"/20x36+2"(2)</t>
    <phoneticPr fontId="11" type="noConversion"/>
  </si>
  <si>
    <t>ALDI90-1933</t>
    <phoneticPr fontId="11" type="noConversion"/>
  </si>
  <si>
    <t>Floral/Arch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</si>
</sst>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5" formatCode="[$$-409]#,##0.00;\-[$$-409]#,##0.00"/>
    <numFmt numFmtId="186" formatCode="[$$-409]#,#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9" fillId="0" borderId="0"/>
    <xf numFmtId="182" fontId="10" fillId="0" borderId="0">
      <alignment vertical="center"/>
    </xf>
    <xf numFmtId="0" fontId="12" fillId="0" borderId="0"/>
    <xf numFmtId="182" fontId="10" fillId="0" borderId="0">
      <alignment vertical="center"/>
    </xf>
    <xf numFmtId="185" fontId="1" fillId="0" borderId="0"/>
    <xf numFmtId="185" fontId="4" fillId="0" borderId="0"/>
    <xf numFmtId="186" fontId="4" fillId="0" borderId="0"/>
    <xf numFmtId="185" fontId="4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8" borderId="1" xfId="0" applyNumberFormat="1" applyFont="1" applyFill="1" applyBorder="1" applyAlignment="1">
      <alignment horizontal="center" wrapText="1"/>
    </xf>
    <xf numFmtId="178" fontId="2" fillId="0" borderId="0" xfId="0" applyNumberFormat="1" applyFont="1" applyAlignment="1">
      <alignment horizontal="center" wrapText="1"/>
    </xf>
    <xf numFmtId="0" fontId="3" fillId="6" borderId="1" xfId="0" applyFont="1" applyFill="1" applyBorder="1" applyAlignment="1">
      <alignment wrapText="1"/>
    </xf>
    <xf numFmtId="49" fontId="3" fillId="6" borderId="1" xfId="0" applyNumberFormat="1" applyFont="1" applyFill="1" applyBorder="1" applyAlignment="1">
      <alignment wrapText="1"/>
    </xf>
  </cellXfs>
  <cellStyles count="15">
    <cellStyle name="Currency 2" xfId="5" xr:uid="{2FAF1D55-D6CB-42D0-8B51-42EB00C03301}"/>
    <cellStyle name="Normal 10 20" xfId="13" xr:uid="{AC7C0DF4-5B6E-4521-B6BA-550A0BAFD54A}"/>
    <cellStyle name="Normal 10 22" xfId="14" xr:uid="{466EF749-D091-415D-8022-D53EF8444FB3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29 2" xfId="11" xr:uid="{25EA48EB-D818-4B9E-B094-1DE3886E3AB4}"/>
    <cellStyle name="Normal 3" xfId="9" xr:uid="{8C794DDC-0C67-4636-81BE-EF4034782CB3}"/>
    <cellStyle name="Normal 35" xfId="8" xr:uid="{E0AA482E-ACB6-4AD1-8C2D-D71FF6F97077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  <cellStyle name="样式 1 4" xfId="12" xr:uid="{0491B567-829B-4DAC-9513-B8047920A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2"/>
  <sheetViews>
    <sheetView tabSelected="1" workbookViewId="0">
      <selection sqref="A1:XFD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2.8554687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33.85546875" style="3" customWidth="1"/>
    <col min="11" max="11" width="18.28515625" style="49" customWidth="1"/>
    <col min="12" max="12" width="20.7109375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55" customWidth="1"/>
    <col min="18" max="18" width="8.71093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10" style="6" customWidth="1"/>
    <col min="53" max="53" width="9.140625" style="6"/>
    <col min="54" max="54" width="11.28515625" style="3" customWidth="1"/>
    <col min="55" max="55" width="13" style="3" customWidth="1"/>
    <col min="56" max="56" width="10.140625" style="3" customWidth="1"/>
    <col min="57" max="58" width="11.140625" style="3" bestFit="1" customWidth="1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51</v>
      </c>
      <c r="G1" s="39" t="s">
        <v>8</v>
      </c>
      <c r="H1" s="12" t="s">
        <v>9</v>
      </c>
      <c r="I1" s="38" t="s">
        <v>53</v>
      </c>
      <c r="J1" s="12" t="s">
        <v>10</v>
      </c>
      <c r="K1" s="38" t="s">
        <v>56</v>
      </c>
      <c r="L1" s="12" t="s">
        <v>11</v>
      </c>
      <c r="M1" s="12" t="s">
        <v>12</v>
      </c>
      <c r="N1" s="39" t="s">
        <v>13</v>
      </c>
      <c r="O1" s="39" t="s">
        <v>58</v>
      </c>
      <c r="P1" s="39" t="s">
        <v>14</v>
      </c>
      <c r="Q1" s="56" t="s">
        <v>15</v>
      </c>
      <c r="R1" s="38" t="s">
        <v>54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2" t="s">
        <v>21</v>
      </c>
      <c r="Z1" s="42" t="s">
        <v>22</v>
      </c>
      <c r="AA1" s="42" t="s">
        <v>23</v>
      </c>
      <c r="AB1" s="20" t="s">
        <v>24</v>
      </c>
      <c r="AC1" s="21" t="s">
        <v>25</v>
      </c>
      <c r="AD1" s="47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4" t="s">
        <v>33</v>
      </c>
      <c r="AL1" s="23" t="s">
        <v>34</v>
      </c>
      <c r="AM1" s="44" t="s">
        <v>35</v>
      </c>
      <c r="AN1" s="23" t="s">
        <v>36</v>
      </c>
      <c r="AO1" s="19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3" t="s">
        <v>43</v>
      </c>
      <c r="AV1" s="26" t="s">
        <v>44</v>
      </c>
      <c r="AW1" s="26" t="s">
        <v>45</v>
      </c>
      <c r="AX1" s="45" t="s">
        <v>46</v>
      </c>
      <c r="AY1" s="51" t="s">
        <v>57</v>
      </c>
      <c r="AZ1" s="11" t="s">
        <v>47</v>
      </c>
      <c r="BA1" s="11" t="s">
        <v>48</v>
      </c>
      <c r="BB1" s="27" t="s">
        <v>49</v>
      </c>
      <c r="BC1" s="27" t="s">
        <v>50</v>
      </c>
      <c r="BD1" s="57"/>
    </row>
    <row r="2" spans="1:59" ht="150">
      <c r="A2" s="28">
        <v>5</v>
      </c>
      <c r="B2" s="1"/>
      <c r="C2" s="1"/>
      <c r="D2" s="1" t="s">
        <v>4</v>
      </c>
      <c r="E2" s="1"/>
      <c r="F2" s="1" t="s">
        <v>3</v>
      </c>
      <c r="G2" s="1"/>
      <c r="H2" s="54" t="s">
        <v>65</v>
      </c>
      <c r="I2" s="54" t="s">
        <v>66</v>
      </c>
      <c r="J2" s="54" t="s">
        <v>67</v>
      </c>
      <c r="K2" s="50" t="s">
        <v>60</v>
      </c>
      <c r="L2" s="54" t="s">
        <v>68</v>
      </c>
      <c r="M2" s="58" t="s">
        <v>70</v>
      </c>
      <c r="N2" s="1" t="s">
        <v>62</v>
      </c>
      <c r="O2" s="1" t="s">
        <v>64</v>
      </c>
      <c r="P2" s="54" t="s">
        <v>69</v>
      </c>
      <c r="Q2" s="59"/>
      <c r="R2" s="1" t="s">
        <v>52</v>
      </c>
      <c r="S2" s="29"/>
      <c r="T2" s="30"/>
      <c r="U2" s="31" t="str">
        <f t="shared" ref="U2" si="0">IF(ISERROR(S2/T2),"",S2/T2)</f>
        <v/>
      </c>
      <c r="V2" s="32"/>
      <c r="W2" s="52"/>
      <c r="X2" s="54" t="s">
        <v>59</v>
      </c>
      <c r="Y2" s="43">
        <v>50</v>
      </c>
      <c r="Z2" s="43">
        <v>50</v>
      </c>
      <c r="AA2" s="43">
        <v>98</v>
      </c>
      <c r="AB2" s="30"/>
      <c r="AC2" s="33">
        <v>1</v>
      </c>
      <c r="AD2" s="48">
        <f t="shared" ref="AD2" si="1">IF(Y2="","",Y2*Z2*AA2/1000000)</f>
        <v>0.245</v>
      </c>
      <c r="AE2" s="34">
        <f t="shared" ref="AE2" si="2">IF(AC2="","",65/AD2*AC2)</f>
        <v>265</v>
      </c>
      <c r="AF2" s="1"/>
      <c r="AG2" s="35">
        <f t="shared" ref="AG2" si="3">IF(ISERROR(AF2/AE2),"",AF2/AE2)</f>
        <v>0</v>
      </c>
      <c r="AH2" s="54" t="s">
        <v>61</v>
      </c>
      <c r="AI2" s="36"/>
      <c r="AJ2" s="35">
        <f t="shared" ref="AJ2" si="4">IF(ISERROR(V2*AI2),"",V2*AI2)</f>
        <v>0</v>
      </c>
      <c r="AK2" s="36"/>
      <c r="AL2" s="35">
        <f t="shared" ref="AL2" si="5">IF(ISERROR(AX2*AK2),"",AX2*AK2)</f>
        <v>0</v>
      </c>
      <c r="AM2" s="36"/>
      <c r="AN2" s="35">
        <f t="shared" ref="AN2" si="6">IF(ISERROR(AX2*AM2),"",AX2*AM2)</f>
        <v>0</v>
      </c>
      <c r="AO2" s="1"/>
      <c r="AP2" s="36"/>
      <c r="AQ2" s="35">
        <f t="shared" ref="AQ2" si="7">IF(ISERROR(AX2*AP2),"",AX2*AP2)</f>
        <v>0</v>
      </c>
      <c r="AR2" s="9"/>
      <c r="AS2" s="36"/>
      <c r="AT2" s="35">
        <f t="shared" ref="AT2" si="8">IF(ISERROR(AX2*AS2),"",AX2*AS2)</f>
        <v>0</v>
      </c>
      <c r="AU2" s="35">
        <f t="shared" ref="AU2" si="9">IF(ISERROR(AL2+AN2+AQ2+AT2),"",AL2+AN2+AQ2+AT2)</f>
        <v>0</v>
      </c>
      <c r="AV2" s="35">
        <f t="shared" ref="AV2" si="10">IF(ISERROR(V2+AU2),"",V2+AU2)</f>
        <v>0</v>
      </c>
      <c r="AW2" s="37">
        <f t="shared" ref="AW2" si="11">IF(ISERROR((AX2-AV2)/AX2),"",(AX2-AV2)/AX2)</f>
        <v>1</v>
      </c>
      <c r="AX2" s="35" t="s">
        <v>63</v>
      </c>
      <c r="AY2" s="9" t="s">
        <v>63</v>
      </c>
      <c r="AZ2" s="9" t="s">
        <v>55</v>
      </c>
      <c r="BA2" s="10"/>
      <c r="BB2" s="35">
        <f t="shared" ref="BB2" si="12">IF(ISERROR(AV2*BA2),"",AV2*BA2)</f>
        <v>0</v>
      </c>
      <c r="BC2" s="35">
        <f t="shared" ref="BC2" si="13">IF(ISERROR(AX2*BA2),"",AX2*BA2)</f>
        <v>0</v>
      </c>
      <c r="BD2" s="53">
        <f>SUM(BA2:BA2)</f>
        <v>0</v>
      </c>
      <c r="BE2" s="53">
        <f>SUM(BB2:BB2)</f>
        <v>0</v>
      </c>
      <c r="BF2" s="53">
        <f>SUM(BC2:BC2)</f>
        <v>0</v>
      </c>
      <c r="BG2" s="53"/>
    </row>
  </sheetData>
  <sheetProtection insertRows="0" deleteRows="0" sort="0"/>
  <protectedRanges>
    <protectedRange sqref="AZ1 L2:N229 O2 AM1:AN1 A3:J229 P3:AU229 E2:J2 BA2 A2:C2 Q2:AY2" name="Range1"/>
    <protectedRange sqref="K2:K236" name="Range1_1"/>
    <protectedRange sqref="AY3:AY231" name="Range1_2"/>
    <protectedRange sqref="O3:O231" name="Range1_3"/>
    <protectedRange sqref="D2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5B5675-627F-44FF-8E56-11613DCE8A38}">
          <x14:formula1>
            <xm:f>#REF!</xm:f>
          </x14:formula1>
          <xm:sqref>R2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2026-03-11T02:13:43Z</dcterms:modified>
</cp:coreProperties>
</file>