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H7" i="1" s="1"/>
  <c r="AX6" i="1"/>
  <c r="AB6" i="1"/>
  <c r="AC6" i="1" s="1"/>
  <c r="AE6" i="1" s="1"/>
  <c r="S6" i="1"/>
  <c r="AX5" i="1"/>
  <c r="AB5" i="1"/>
  <c r="AC5" i="1" s="1"/>
  <c r="AE5" i="1" s="1"/>
  <c r="S5" i="1"/>
  <c r="AH5" i="1" s="1"/>
  <c r="AX4" i="1"/>
  <c r="AB4" i="1"/>
  <c r="AC4" i="1" s="1"/>
  <c r="AE4" i="1" s="1"/>
  <c r="S4" i="1"/>
  <c r="AX3" i="1"/>
  <c r="AB3" i="1"/>
  <c r="AC3" i="1" s="1"/>
  <c r="AE3" i="1" s="1"/>
  <c r="S3" i="1"/>
  <c r="AX2" i="1"/>
  <c r="AB2" i="1"/>
  <c r="AC2" i="1" s="1"/>
  <c r="AE2" i="1" s="1"/>
  <c r="S2" i="1"/>
  <c r="AI6" i="1" l="1"/>
  <c r="AW6" i="1" s="1"/>
  <c r="AH4" i="1"/>
  <c r="AI4" i="1" s="1"/>
  <c r="AW4" i="1" s="1"/>
  <c r="AH6" i="1"/>
  <c r="AH3" i="1"/>
  <c r="AI3" i="1" s="1"/>
  <c r="AH2" i="1"/>
  <c r="AI2" i="1" s="1"/>
  <c r="AW2" i="1" s="1"/>
  <c r="AI5" i="1"/>
  <c r="AI7" i="1"/>
  <c r="AM4" i="1" l="1"/>
  <c r="AK4" i="1"/>
  <c r="AO4" i="1"/>
  <c r="AS4" i="1"/>
  <c r="AW7" i="1"/>
  <c r="AW5" i="1"/>
  <c r="AW3" i="1"/>
  <c r="AM6" i="1"/>
  <c r="AK6" i="1"/>
  <c r="AS6" i="1"/>
  <c r="AO6" i="1"/>
  <c r="AM2" i="1"/>
  <c r="AK2" i="1"/>
  <c r="AS2" i="1"/>
  <c r="AO2" i="1"/>
  <c r="AT4" i="1" l="1"/>
  <c r="AU4" i="1" s="1"/>
  <c r="AV4" i="1" s="1"/>
  <c r="AT2" i="1"/>
  <c r="AU2" i="1" s="1"/>
  <c r="AV2" i="1" s="1"/>
  <c r="AT6" i="1"/>
  <c r="AU6" i="1" s="1"/>
  <c r="AV6" i="1" s="1"/>
  <c r="AM5" i="1"/>
  <c r="AK5" i="1"/>
  <c r="AO5" i="1"/>
  <c r="AS5" i="1"/>
  <c r="AM3" i="1"/>
  <c r="AK3" i="1"/>
  <c r="AO3" i="1"/>
  <c r="AS3" i="1"/>
  <c r="AM7" i="1"/>
  <c r="AK7" i="1"/>
  <c r="AS7" i="1"/>
  <c r="AO7" i="1"/>
  <c r="AT3" i="1" l="1"/>
  <c r="AU3" i="1" s="1"/>
  <c r="AV3" i="1" s="1"/>
  <c r="AT5" i="1"/>
  <c r="AU5" i="1" s="1"/>
  <c r="AV5" i="1" s="1"/>
  <c r="AT7" i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<sst xmlns="http://schemas.openxmlformats.org/spreadsheetml/2006/main" count="139" uniqueCount="106">
  <si>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</si>
  <si>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</si>
  <si>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</si>
  <si>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</si>
  <si>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</si>
  <si>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</si>
  <si>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</si>
  <si>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</si>
  <si>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</si>
  <si>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</si>
  <si>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</si>
  <si>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</si>
  <si>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</si>
  <si>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</si>
  <si>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</si>
  <si>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</si>
  <si>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</si>
  <si>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</si>
  <si>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</si>
  <si>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</si>
  <si>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</si>
  <si>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</si>
  <si>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</si>
  <si>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</si>
  <si>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</si>
  <si>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</si>
  <si>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</si>
  <si>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</si>
  <si>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</si>
  <si>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</si>
  <si>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</si>
  <si>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</si>
  <si>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</si>
  <si>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</si>
  <si>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</si>
  <si>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</si>
  <si>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</si>
  <si>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</si>
  <si>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</si>
  <si>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</si>
  <si>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</si>
  <si>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</si>
  <si>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</si>
  <si>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</si>
  <si>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</si>
  <si>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</si>
  <si>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</si>
  <si>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</si>
  <si>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</si>
  <si>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</si>
  <si>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</si>
  <si>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</si>
  <si>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</si>
  <si>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</si>
  <si>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13VZ5017P1-B</t>
    <phoneticPr fontId="5" type="noConversion"/>
  </si>
  <si>
    <t>Regency Heights</t>
  </si>
  <si>
    <t>COMFORTER (SET)</t>
  </si>
  <si>
    <t>Brook</t>
    <phoneticPr fontId="5" type="noConversion"/>
  </si>
  <si>
    <t>100% Polyester  Microfiber printed  2pcs Comforter Mini Set</t>
    <phoneticPr fontId="5" type="noConversion"/>
  </si>
  <si>
    <t>2pcs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</si>
  <si>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</si>
  <si>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</si>
  <si>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Twin/Twin XL:66"Wx90"L/20"Wx26+1"L</t>
    <phoneticPr fontId="5" type="noConversion"/>
  </si>
  <si>
    <t>Charcoal</t>
    <phoneticPr fontId="5" type="noConversion"/>
  </si>
  <si>
    <t>RH10-0894</t>
  </si>
  <si>
    <t>Set</t>
  </si>
  <si>
    <t>Compressed/Knocked Down</t>
  </si>
  <si>
    <t>9404.40.9022</t>
    <phoneticPr fontId="5" type="noConversion"/>
  </si>
  <si>
    <t>13VZ5017P1-B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</si>
  <si>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</si>
  <si>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</si>
  <si>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</si>
  <si>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</si>
  <si>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Full/Queen:90"Wx90"L/20"Wx26+1"L(2)</t>
    <phoneticPr fontId="5" type="noConversion"/>
  </si>
  <si>
    <t>RH10-0895</t>
  </si>
  <si>
    <t>9404.40.9022</t>
    <phoneticPr fontId="5" type="noConversion"/>
  </si>
  <si>
    <t>13VZ5017P1-B</t>
    <phoneticPr fontId="5" type="noConversion"/>
  </si>
  <si>
    <t>Brook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</si>
  <si>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</si>
  <si>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</si>
  <si>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King/Cal King:104"Wx90"L/20"Wx36+1"L(2)</t>
    <phoneticPr fontId="5" type="noConversion"/>
  </si>
  <si>
    <t>Charcoal</t>
    <phoneticPr fontId="5" type="noConversion"/>
  </si>
  <si>
    <t>RH10-0896</t>
  </si>
  <si>
    <t>Comforter Mini Set</t>
    <phoneticPr fontId="5" type="noConversion"/>
  </si>
  <si>
    <t>13VZ5017P1-C</t>
    <phoneticPr fontId="5" type="noConversion"/>
  </si>
  <si>
    <t>100% Polyester  Microfiber printed  2pcs Comforter Mini Set</t>
    <phoneticPr fontId="5" type="noConversion"/>
  </si>
  <si>
    <t>2pcs Comforter Mini set</t>
    <phoneticPr fontId="5" type="noConversion"/>
  </si>
  <si>
    <t>Comf/sham :100% polyester Microfiber printed on face, 85gsm microfiber solid reverse, 200gsm poly fill.</t>
    <phoneticPr fontId="5" type="noConversion"/>
  </si>
  <si>
    <t>Twin/Twin XL:66"Wx90"L/20"Wx26+1"L</t>
    <phoneticPr fontId="5" type="noConversion"/>
  </si>
  <si>
    <t>Blue</t>
    <phoneticPr fontId="5" type="noConversion"/>
  </si>
  <si>
    <t>RH10-0897</t>
    <phoneticPr fontId="5" type="noConversion"/>
  </si>
  <si>
    <t>13VZ5017P1-C</t>
    <phoneticPr fontId="5" type="noConversion"/>
  </si>
  <si>
    <t>Brook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</si>
  <si>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</si>
  <si>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</si>
  <si>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</si>
  <si>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</si>
  <si>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Full/Queen:90"Wx90"L/20"Wx26+1"L(2)</t>
    <phoneticPr fontId="5" type="noConversion"/>
  </si>
  <si>
    <t>Blue</t>
    <phoneticPr fontId="5" type="noConversion"/>
  </si>
  <si>
    <t>RH10-0898</t>
  </si>
  <si>
    <t>9404.40.9022</t>
    <phoneticPr fontId="5" type="noConversion"/>
  </si>
  <si>
    <t>13VZ5017P1-C</t>
    <phoneticPr fontId="5" type="noConversion"/>
  </si>
  <si>
    <t>3pcs Comforter Mini set</t>
    <phoneticPr fontId="5" type="noConversion"/>
  </si>
  <si>
    <t>Blue</t>
    <phoneticPr fontId="5" type="noConversion"/>
  </si>
  <si>
    <t>RH10-0899</t>
  </si>
  <si>
    <t>9404.40.9022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</si>
</sst>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4</xdr:row>
      <xdr:rowOff>44823</xdr:rowOff>
    </xdr:from>
    <xdr:to>
      <xdr:col>1</xdr:col>
      <xdr:colOff>2573348</xdr:colOff>
      <xdr:row>7</xdr:row>
      <xdr:rowOff>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99FAE3A7-3564-608A-897F-B5263A2B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3654798"/>
          <a:ext cx="2268548" cy="2384052"/>
        </a:xfrm>
        <a:prstGeom prst="rect">
          <a:avLst/>
        </a:prstGeom>
      </xdr:spPr>
    </xdr:pic>
    <xdr:clientData/>
  </xdr:twoCellAnchor>
  <xdr:twoCellAnchor editAs="oneCell">
    <xdr:from>
      <xdr:col>1</xdr:col>
      <xdr:colOff>295835</xdr:colOff>
      <xdr:row>1</xdr:row>
      <xdr:rowOff>71718</xdr:rowOff>
    </xdr:from>
    <xdr:to>
      <xdr:col>1</xdr:col>
      <xdr:colOff>2581835</xdr:colOff>
      <xdr:row>3</xdr:row>
      <xdr:rowOff>807366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647D6F93-0222-DE5E-5109-2F092E54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635" y="1052793"/>
          <a:ext cx="2286000" cy="241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K1" zoomScale="85" zoomScaleNormal="85" workbookViewId="0">
      <selection activeCell="X3" sqref="X3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7.855468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599999999999994" customHeight="1" x14ac:dyDescent="0.25">
      <c r="A2" s="37">
        <v>1</v>
      </c>
      <c r="B2" s="60" t="s">
        <v>53</v>
      </c>
      <c r="C2" s="38" t="s">
        <v>54</v>
      </c>
      <c r="D2" s="39" t="s">
        <v>55</v>
      </c>
      <c r="E2" s="39"/>
      <c r="F2" s="39" t="s">
        <v>56</v>
      </c>
      <c r="G2" s="40" t="s">
        <v>57</v>
      </c>
      <c r="H2" s="39" t="s">
        <v>58</v>
      </c>
      <c r="I2" s="39" t="s">
        <v>59</v>
      </c>
      <c r="J2" s="41" t="s">
        <v>60</v>
      </c>
      <c r="K2" s="39" t="s">
        <v>61</v>
      </c>
      <c r="L2" s="39" t="s">
        <v>62</v>
      </c>
      <c r="M2" s="39" t="s">
        <v>63</v>
      </c>
      <c r="N2" s="42" t="s">
        <v>64</v>
      </c>
      <c r="O2" s="43"/>
      <c r="P2" s="39" t="s">
        <v>65</v>
      </c>
      <c r="Q2" s="44">
        <v>47.89</v>
      </c>
      <c r="R2" s="45">
        <v>7.7</v>
      </c>
      <c r="S2" s="46">
        <f t="shared" ref="S2:S4" si="0">Q2/R2</f>
        <v>6.2194805194805198</v>
      </c>
      <c r="T2" s="46">
        <v>6.22</v>
      </c>
      <c r="U2" s="47"/>
      <c r="V2" s="39" t="s">
        <v>66</v>
      </c>
      <c r="W2" s="48">
        <v>42</v>
      </c>
      <c r="X2" s="48">
        <v>32</v>
      </c>
      <c r="Y2" s="48">
        <v>38</v>
      </c>
      <c r="Z2" s="49">
        <v>8.1999999999999993</v>
      </c>
      <c r="AA2" s="50">
        <v>3</v>
      </c>
      <c r="AB2" s="51">
        <f t="shared" ref="AB2:AB7" si="1">IF(W2="","",W2*X2*Y2/1000000)</f>
        <v>5.1071999999999999E-2</v>
      </c>
      <c r="AC2" s="52">
        <f t="shared" ref="AC2:AC7" si="2">IF(AA2="","",65/AB2*AA2)</f>
        <v>3818.1390977443612</v>
      </c>
      <c r="AD2" s="53">
        <v>4000</v>
      </c>
      <c r="AE2" s="54">
        <f t="shared" ref="AE2:AE7" si="3">IF(ISERROR(AD2/AC2),"",AD2/AC2)</f>
        <v>1.0476307692307691</v>
      </c>
      <c r="AF2" s="39" t="s">
        <v>67</v>
      </c>
      <c r="AG2" s="55">
        <v>0.22800000000000001</v>
      </c>
      <c r="AH2" s="54">
        <f t="shared" ref="AH2:AH7" si="4">IF(ISERROR(S2*AG2),"",S2*AG2)</f>
        <v>1.4180415584415587</v>
      </c>
      <c r="AI2" s="54">
        <f t="shared" ref="AI2:AI7" si="5">IF(ISERROR(T2+AE2+AH2),"",T2+AE2+AH2)</f>
        <v>8.6856723276723269</v>
      </c>
      <c r="AJ2" s="56">
        <v>0</v>
      </c>
      <c r="AK2" s="54">
        <f t="shared" ref="AK2:AK7" si="6">IF(ISERROR(AW2*AJ2),"",AW2*AJ2)</f>
        <v>0</v>
      </c>
      <c r="AL2" s="56">
        <v>0</v>
      </c>
      <c r="AM2" s="54">
        <f t="shared" ref="AM2:AM7" si="7">IF(ISERROR(AW2*AL2),"",AW2*AL2)</f>
        <v>0</v>
      </c>
      <c r="AN2" s="56">
        <v>0</v>
      </c>
      <c r="AO2" s="54">
        <f t="shared" ref="AO2:AO7" si="8">IF(ISERROR(AW2*AN2),"",AW2*AN2)</f>
        <v>0</v>
      </c>
      <c r="AP2" s="54">
        <v>0</v>
      </c>
      <c r="AQ2" s="53">
        <v>0</v>
      </c>
      <c r="AR2" s="56">
        <v>0</v>
      </c>
      <c r="AS2" s="54">
        <f t="shared" ref="AS2:AS7" si="9">IF(ISERROR(AW2*AR2),"",AW2*AR2)</f>
        <v>0</v>
      </c>
      <c r="AT2" s="54">
        <f t="shared" ref="AT2:AT7" si="10">IF(ISERROR(AK2+AM2+AO2+AP2+AS2),"",AK2+AM2+AO2+AP2+AS2)</f>
        <v>0</v>
      </c>
      <c r="AU2" s="57">
        <f>AI2+AT2</f>
        <v>8.6856723276723269</v>
      </c>
      <c r="AV2" s="58">
        <f t="shared" ref="AV2:AV7" si="11">IF(ISERROR((AW2-AU2)/AW2),"",(AW2-AU2)/AW2)</f>
        <v>0</v>
      </c>
      <c r="AW2" s="57">
        <f t="shared" ref="AW2:AW7" si="12">AI2</f>
        <v>8.6856723276723269</v>
      </c>
      <c r="AX2" s="54">
        <f t="shared" ref="AX2:AX4" si="13">IF(ISERROR(AY2*(1-AZ2)),"",AY2*(1-AZ2))</f>
        <v>39.99</v>
      </c>
      <c r="AY2" s="59">
        <v>39.99</v>
      </c>
      <c r="AZ2" s="56"/>
      <c r="BA2" s="50">
        <v>396</v>
      </c>
    </row>
    <row r="3" spans="1:53" ht="66.599999999999994" customHeight="1" x14ac:dyDescent="0.25">
      <c r="A3" s="37">
        <v>2</v>
      </c>
      <c r="B3" s="61"/>
      <c r="C3" s="38" t="s">
        <v>68</v>
      </c>
      <c r="D3" s="39" t="s">
        <v>55</v>
      </c>
      <c r="E3" s="39"/>
      <c r="F3" s="39" t="s">
        <v>56</v>
      </c>
      <c r="G3" s="40" t="s">
        <v>57</v>
      </c>
      <c r="H3" s="39" t="s">
        <v>69</v>
      </c>
      <c r="I3" s="39" t="s">
        <v>70</v>
      </c>
      <c r="J3" s="41" t="s">
        <v>71</v>
      </c>
      <c r="K3" s="39" t="s">
        <v>72</v>
      </c>
      <c r="L3" s="39" t="s">
        <v>73</v>
      </c>
      <c r="M3" s="39" t="s">
        <v>63</v>
      </c>
      <c r="N3" s="42" t="s">
        <v>74</v>
      </c>
      <c r="O3" s="43"/>
      <c r="P3" s="39" t="s">
        <v>65</v>
      </c>
      <c r="Q3" s="44">
        <v>61.51</v>
      </c>
      <c r="R3" s="45">
        <v>7.7</v>
      </c>
      <c r="S3" s="46">
        <f t="shared" si="0"/>
        <v>7.988311688311688</v>
      </c>
      <c r="T3" s="46">
        <v>7.99</v>
      </c>
      <c r="U3" s="47"/>
      <c r="V3" s="39" t="s">
        <v>66</v>
      </c>
      <c r="W3" s="48">
        <v>42</v>
      </c>
      <c r="X3" s="48">
        <v>32</v>
      </c>
      <c r="Y3" s="48">
        <v>40</v>
      </c>
      <c r="Z3" s="49">
        <v>10.9</v>
      </c>
      <c r="AA3" s="50">
        <v>3</v>
      </c>
      <c r="AB3" s="51">
        <f t="shared" si="1"/>
        <v>5.3760000000000002E-2</v>
      </c>
      <c r="AC3" s="52">
        <f t="shared" si="2"/>
        <v>3627.2321428571431</v>
      </c>
      <c r="AD3" s="53">
        <v>4000</v>
      </c>
      <c r="AE3" s="54">
        <f t="shared" si="3"/>
        <v>1.1027692307692307</v>
      </c>
      <c r="AF3" s="39" t="s">
        <v>75</v>
      </c>
      <c r="AG3" s="55">
        <v>0.22800000000000001</v>
      </c>
      <c r="AH3" s="54">
        <f t="shared" si="4"/>
        <v>1.821335064935065</v>
      </c>
      <c r="AI3" s="54">
        <f t="shared" si="5"/>
        <v>10.914104295704297</v>
      </c>
      <c r="AJ3" s="56">
        <v>0</v>
      </c>
      <c r="AK3" s="54">
        <f t="shared" si="6"/>
        <v>0</v>
      </c>
      <c r="AL3" s="56">
        <v>0</v>
      </c>
      <c r="AM3" s="54">
        <f t="shared" si="7"/>
        <v>0</v>
      </c>
      <c r="AN3" s="56">
        <v>0</v>
      </c>
      <c r="AO3" s="54">
        <f t="shared" si="8"/>
        <v>0</v>
      </c>
      <c r="AP3" s="54">
        <v>0</v>
      </c>
      <c r="AQ3" s="53">
        <v>0</v>
      </c>
      <c r="AR3" s="56">
        <v>0</v>
      </c>
      <c r="AS3" s="54">
        <f t="shared" si="9"/>
        <v>0</v>
      </c>
      <c r="AT3" s="54">
        <f t="shared" si="10"/>
        <v>0</v>
      </c>
      <c r="AU3" s="57">
        <f>IF(ISERROR(AI3+AT3),"",AI3+AT3)</f>
        <v>10.914104295704297</v>
      </c>
      <c r="AV3" s="58">
        <f t="shared" si="11"/>
        <v>0</v>
      </c>
      <c r="AW3" s="57">
        <f t="shared" si="12"/>
        <v>10.914104295704297</v>
      </c>
      <c r="AX3" s="54">
        <f t="shared" si="13"/>
        <v>49.99</v>
      </c>
      <c r="AY3" s="59">
        <v>49.99</v>
      </c>
      <c r="AZ3" s="56"/>
      <c r="BA3" s="50">
        <v>942</v>
      </c>
    </row>
    <row r="4" spans="1:53" ht="66.599999999999994" customHeight="1" x14ac:dyDescent="0.25">
      <c r="A4" s="37">
        <v>3</v>
      </c>
      <c r="B4" s="62"/>
      <c r="C4" s="38" t="s">
        <v>76</v>
      </c>
      <c r="D4" s="39" t="s">
        <v>55</v>
      </c>
      <c r="E4" s="39"/>
      <c r="F4" s="39" t="s">
        <v>56</v>
      </c>
      <c r="G4" s="40" t="s">
        <v>77</v>
      </c>
      <c r="H4" s="39" t="s">
        <v>78</v>
      </c>
      <c r="I4" s="39" t="s">
        <v>79</v>
      </c>
      <c r="J4" s="41" t="s">
        <v>60</v>
      </c>
      <c r="K4" s="39" t="s">
        <v>61</v>
      </c>
      <c r="L4" s="39" t="s">
        <v>80</v>
      </c>
      <c r="M4" s="39" t="s">
        <v>81</v>
      </c>
      <c r="N4" s="42" t="s">
        <v>82</v>
      </c>
      <c r="O4" s="43"/>
      <c r="P4" s="39" t="s">
        <v>65</v>
      </c>
      <c r="Q4" s="44">
        <v>69.87</v>
      </c>
      <c r="R4" s="45">
        <v>7.7</v>
      </c>
      <c r="S4" s="46">
        <f t="shared" si="0"/>
        <v>9.0740259740259752</v>
      </c>
      <c r="T4" s="46">
        <v>9.07</v>
      </c>
      <c r="U4" s="47"/>
      <c r="V4" s="39" t="s">
        <v>66</v>
      </c>
      <c r="W4" s="48">
        <v>42</v>
      </c>
      <c r="X4" s="48">
        <v>32</v>
      </c>
      <c r="Y4" s="48">
        <v>40</v>
      </c>
      <c r="Z4" s="49">
        <v>12.4</v>
      </c>
      <c r="AA4" s="50">
        <v>3</v>
      </c>
      <c r="AB4" s="51">
        <f t="shared" si="1"/>
        <v>5.3760000000000002E-2</v>
      </c>
      <c r="AC4" s="52">
        <f t="shared" si="2"/>
        <v>3627.2321428571431</v>
      </c>
      <c r="AD4" s="53">
        <v>4000</v>
      </c>
      <c r="AE4" s="54">
        <f t="shared" si="3"/>
        <v>1.1027692307692307</v>
      </c>
      <c r="AF4" s="39" t="s">
        <v>67</v>
      </c>
      <c r="AG4" s="55">
        <v>0.22800000000000001</v>
      </c>
      <c r="AH4" s="54">
        <f t="shared" si="4"/>
        <v>2.0688779220779225</v>
      </c>
      <c r="AI4" s="54">
        <f t="shared" si="5"/>
        <v>12.241647152847152</v>
      </c>
      <c r="AJ4" s="56">
        <v>0</v>
      </c>
      <c r="AK4" s="54">
        <f t="shared" si="6"/>
        <v>0</v>
      </c>
      <c r="AL4" s="56">
        <v>0</v>
      </c>
      <c r="AM4" s="54">
        <f t="shared" si="7"/>
        <v>0</v>
      </c>
      <c r="AN4" s="56">
        <v>0</v>
      </c>
      <c r="AO4" s="54">
        <f t="shared" si="8"/>
        <v>0</v>
      </c>
      <c r="AP4" s="54">
        <v>0</v>
      </c>
      <c r="AQ4" s="53">
        <v>0</v>
      </c>
      <c r="AR4" s="56">
        <v>0</v>
      </c>
      <c r="AS4" s="54">
        <f t="shared" si="9"/>
        <v>0</v>
      </c>
      <c r="AT4" s="54">
        <f t="shared" si="10"/>
        <v>0</v>
      </c>
      <c r="AU4" s="57">
        <f>IF(ISERROR(AI4+AT4),"",AI4+AT4)</f>
        <v>12.241647152847152</v>
      </c>
      <c r="AV4" s="58">
        <f t="shared" si="11"/>
        <v>0</v>
      </c>
      <c r="AW4" s="57">
        <f t="shared" si="12"/>
        <v>12.241647152847152</v>
      </c>
      <c r="AX4" s="54">
        <f t="shared" si="13"/>
        <v>59.99</v>
      </c>
      <c r="AY4" s="59">
        <v>59.99</v>
      </c>
      <c r="AZ4" s="56"/>
      <c r="BA4" s="50">
        <v>381</v>
      </c>
    </row>
    <row r="5" spans="1:53" ht="64.150000000000006" customHeight="1" x14ac:dyDescent="0.25">
      <c r="A5" s="37">
        <v>4</v>
      </c>
      <c r="B5" s="60" t="s">
        <v>83</v>
      </c>
      <c r="C5" s="38" t="s">
        <v>84</v>
      </c>
      <c r="D5" s="39" t="s">
        <v>55</v>
      </c>
      <c r="E5" s="39"/>
      <c r="F5" s="39" t="s">
        <v>56</v>
      </c>
      <c r="G5" s="40" t="s">
        <v>57</v>
      </c>
      <c r="H5" s="39" t="s">
        <v>85</v>
      </c>
      <c r="I5" s="39" t="s">
        <v>86</v>
      </c>
      <c r="J5" s="41" t="s">
        <v>87</v>
      </c>
      <c r="K5" s="39" t="s">
        <v>72</v>
      </c>
      <c r="L5" s="39" t="s">
        <v>88</v>
      </c>
      <c r="M5" s="39" t="s">
        <v>89</v>
      </c>
      <c r="N5" s="42" t="s">
        <v>90</v>
      </c>
      <c r="O5" s="43"/>
      <c r="P5" s="39" t="s">
        <v>65</v>
      </c>
      <c r="Q5" s="44">
        <v>47.89</v>
      </c>
      <c r="R5" s="45">
        <v>7.7</v>
      </c>
      <c r="S5" s="46">
        <f t="shared" ref="S5:S7" si="14">Q5/R5</f>
        <v>6.2194805194805198</v>
      </c>
      <c r="T5" s="46">
        <v>6.22</v>
      </c>
      <c r="U5" s="47"/>
      <c r="V5" s="39" t="s">
        <v>66</v>
      </c>
      <c r="W5" s="48">
        <v>42</v>
      </c>
      <c r="X5" s="48">
        <v>32</v>
      </c>
      <c r="Y5" s="48">
        <v>38</v>
      </c>
      <c r="Z5" s="49">
        <v>8.1999999999999993</v>
      </c>
      <c r="AA5" s="50">
        <v>3</v>
      </c>
      <c r="AB5" s="51">
        <f t="shared" si="1"/>
        <v>5.1071999999999999E-2</v>
      </c>
      <c r="AC5" s="52">
        <f t="shared" si="2"/>
        <v>3818.1390977443612</v>
      </c>
      <c r="AD5" s="53">
        <v>4000</v>
      </c>
      <c r="AE5" s="54">
        <f t="shared" si="3"/>
        <v>1.0476307692307691</v>
      </c>
      <c r="AF5" s="39" t="s">
        <v>75</v>
      </c>
      <c r="AG5" s="55">
        <v>0.22800000000000001</v>
      </c>
      <c r="AH5" s="54">
        <f t="shared" si="4"/>
        <v>1.4180415584415587</v>
      </c>
      <c r="AI5" s="54">
        <f t="shared" si="5"/>
        <v>8.6856723276723269</v>
      </c>
      <c r="AJ5" s="56">
        <v>0</v>
      </c>
      <c r="AK5" s="54">
        <f t="shared" si="6"/>
        <v>0</v>
      </c>
      <c r="AL5" s="56">
        <v>0</v>
      </c>
      <c r="AM5" s="54">
        <f t="shared" si="7"/>
        <v>0</v>
      </c>
      <c r="AN5" s="56">
        <v>0</v>
      </c>
      <c r="AO5" s="54">
        <f t="shared" si="8"/>
        <v>0</v>
      </c>
      <c r="AP5" s="54">
        <v>0</v>
      </c>
      <c r="AQ5" s="53">
        <v>0</v>
      </c>
      <c r="AR5" s="56">
        <v>0</v>
      </c>
      <c r="AS5" s="54">
        <f t="shared" si="9"/>
        <v>0</v>
      </c>
      <c r="AT5" s="54">
        <f t="shared" si="10"/>
        <v>0</v>
      </c>
      <c r="AU5" s="57">
        <f>AI5+AT5</f>
        <v>8.6856723276723269</v>
      </c>
      <c r="AV5" s="58">
        <f t="shared" si="11"/>
        <v>0</v>
      </c>
      <c r="AW5" s="57">
        <f t="shared" si="12"/>
        <v>8.6856723276723269</v>
      </c>
      <c r="AX5" s="54">
        <f t="shared" ref="AX5:AX7" si="15">IF(ISERROR(AY5*(1-AZ5)),"",AY5*(1-AZ5))</f>
        <v>39.99</v>
      </c>
      <c r="AY5" s="59">
        <v>39.99</v>
      </c>
      <c r="AZ5" s="56"/>
      <c r="BA5" s="50">
        <v>381</v>
      </c>
    </row>
    <row r="6" spans="1:53" ht="64.150000000000006" customHeight="1" x14ac:dyDescent="0.25">
      <c r="A6" s="37">
        <v>5</v>
      </c>
      <c r="B6" s="61"/>
      <c r="C6" s="38" t="s">
        <v>91</v>
      </c>
      <c r="D6" s="39" t="s">
        <v>55</v>
      </c>
      <c r="E6" s="39"/>
      <c r="F6" s="39" t="s">
        <v>56</v>
      </c>
      <c r="G6" s="40" t="s">
        <v>92</v>
      </c>
      <c r="H6" s="39" t="s">
        <v>93</v>
      </c>
      <c r="I6" s="39" t="s">
        <v>94</v>
      </c>
      <c r="J6" s="41" t="s">
        <v>95</v>
      </c>
      <c r="K6" s="39" t="s">
        <v>96</v>
      </c>
      <c r="L6" s="39" t="s">
        <v>97</v>
      </c>
      <c r="M6" s="39" t="s">
        <v>98</v>
      </c>
      <c r="N6" s="42" t="s">
        <v>99</v>
      </c>
      <c r="O6" s="43"/>
      <c r="P6" s="39" t="s">
        <v>65</v>
      </c>
      <c r="Q6" s="44">
        <v>61.51</v>
      </c>
      <c r="R6" s="45">
        <v>7.7</v>
      </c>
      <c r="S6" s="46">
        <f t="shared" si="14"/>
        <v>7.988311688311688</v>
      </c>
      <c r="T6" s="46">
        <v>7.99</v>
      </c>
      <c r="U6" s="47"/>
      <c r="V6" s="39" t="s">
        <v>66</v>
      </c>
      <c r="W6" s="48">
        <v>42</v>
      </c>
      <c r="X6" s="48">
        <v>32</v>
      </c>
      <c r="Y6" s="48">
        <v>40</v>
      </c>
      <c r="Z6" s="49">
        <v>10.9</v>
      </c>
      <c r="AA6" s="50">
        <v>3</v>
      </c>
      <c r="AB6" s="51">
        <f t="shared" si="1"/>
        <v>5.3760000000000002E-2</v>
      </c>
      <c r="AC6" s="52">
        <f t="shared" si="2"/>
        <v>3627.2321428571431</v>
      </c>
      <c r="AD6" s="53">
        <v>4000</v>
      </c>
      <c r="AE6" s="54">
        <f t="shared" si="3"/>
        <v>1.1027692307692307</v>
      </c>
      <c r="AF6" s="39" t="s">
        <v>100</v>
      </c>
      <c r="AG6" s="55">
        <v>0.22800000000000001</v>
      </c>
      <c r="AH6" s="54">
        <f t="shared" si="4"/>
        <v>1.821335064935065</v>
      </c>
      <c r="AI6" s="54">
        <f t="shared" si="5"/>
        <v>10.914104295704297</v>
      </c>
      <c r="AJ6" s="56">
        <v>0</v>
      </c>
      <c r="AK6" s="54">
        <f t="shared" si="6"/>
        <v>0</v>
      </c>
      <c r="AL6" s="56">
        <v>0</v>
      </c>
      <c r="AM6" s="54">
        <f t="shared" si="7"/>
        <v>0</v>
      </c>
      <c r="AN6" s="56">
        <v>0</v>
      </c>
      <c r="AO6" s="54">
        <f t="shared" si="8"/>
        <v>0</v>
      </c>
      <c r="AP6" s="54">
        <v>0</v>
      </c>
      <c r="AQ6" s="53">
        <v>0</v>
      </c>
      <c r="AR6" s="56">
        <v>0</v>
      </c>
      <c r="AS6" s="54">
        <f t="shared" si="9"/>
        <v>0</v>
      </c>
      <c r="AT6" s="54">
        <f t="shared" si="10"/>
        <v>0</v>
      </c>
      <c r="AU6" s="57">
        <f>IF(ISERROR(AI6+AT6),"",AI6+AT6)</f>
        <v>10.914104295704297</v>
      </c>
      <c r="AV6" s="58">
        <f t="shared" si="11"/>
        <v>0</v>
      </c>
      <c r="AW6" s="57">
        <f t="shared" si="12"/>
        <v>10.914104295704297</v>
      </c>
      <c r="AX6" s="54">
        <f t="shared" si="15"/>
        <v>49.99</v>
      </c>
      <c r="AY6" s="59">
        <v>49.99</v>
      </c>
      <c r="AZ6" s="56"/>
      <c r="BA6" s="50">
        <v>882</v>
      </c>
    </row>
    <row r="7" spans="1:53" ht="64.150000000000006" customHeight="1" x14ac:dyDescent="0.25">
      <c r="A7" s="37">
        <v>6</v>
      </c>
      <c r="B7" s="62"/>
      <c r="C7" s="38" t="s">
        <v>101</v>
      </c>
      <c r="D7" s="39" t="s">
        <v>55</v>
      </c>
      <c r="E7" s="39"/>
      <c r="F7" s="39" t="s">
        <v>56</v>
      </c>
      <c r="G7" s="40" t="s">
        <v>57</v>
      </c>
      <c r="H7" s="39" t="s">
        <v>69</v>
      </c>
      <c r="I7" s="39" t="s">
        <v>102</v>
      </c>
      <c r="J7" s="41" t="s">
        <v>95</v>
      </c>
      <c r="K7" s="39" t="s">
        <v>61</v>
      </c>
      <c r="L7" s="39" t="s">
        <v>80</v>
      </c>
      <c r="M7" s="39" t="s">
        <v>103</v>
      </c>
      <c r="N7" s="42" t="s">
        <v>104</v>
      </c>
      <c r="O7" s="43"/>
      <c r="P7" s="39" t="s">
        <v>65</v>
      </c>
      <c r="Q7" s="44">
        <v>69.87</v>
      </c>
      <c r="R7" s="45">
        <v>7.7</v>
      </c>
      <c r="S7" s="46">
        <f t="shared" si="14"/>
        <v>9.0740259740259752</v>
      </c>
      <c r="T7" s="46">
        <v>9.07</v>
      </c>
      <c r="U7" s="47"/>
      <c r="V7" s="39" t="s">
        <v>66</v>
      </c>
      <c r="W7" s="48">
        <v>42</v>
      </c>
      <c r="X7" s="48">
        <v>32</v>
      </c>
      <c r="Y7" s="48">
        <v>40</v>
      </c>
      <c r="Z7" s="49">
        <v>12.4</v>
      </c>
      <c r="AA7" s="50">
        <v>3</v>
      </c>
      <c r="AB7" s="51">
        <f t="shared" si="1"/>
        <v>5.3760000000000002E-2</v>
      </c>
      <c r="AC7" s="52">
        <f t="shared" si="2"/>
        <v>3627.2321428571431</v>
      </c>
      <c r="AD7" s="53">
        <v>4000</v>
      </c>
      <c r="AE7" s="54">
        <f t="shared" si="3"/>
        <v>1.1027692307692307</v>
      </c>
      <c r="AF7" s="39" t="s">
        <v>105</v>
      </c>
      <c r="AG7" s="55">
        <v>0.22800000000000001</v>
      </c>
      <c r="AH7" s="54">
        <f t="shared" si="4"/>
        <v>2.0688779220779225</v>
      </c>
      <c r="AI7" s="54">
        <f t="shared" si="5"/>
        <v>12.241647152847152</v>
      </c>
      <c r="AJ7" s="56">
        <v>0</v>
      </c>
      <c r="AK7" s="54">
        <f t="shared" si="6"/>
        <v>0</v>
      </c>
      <c r="AL7" s="56">
        <v>0</v>
      </c>
      <c r="AM7" s="54">
        <f t="shared" si="7"/>
        <v>0</v>
      </c>
      <c r="AN7" s="56">
        <v>0</v>
      </c>
      <c r="AO7" s="54">
        <f t="shared" si="8"/>
        <v>0</v>
      </c>
      <c r="AP7" s="54">
        <v>0</v>
      </c>
      <c r="AQ7" s="53">
        <v>0</v>
      </c>
      <c r="AR7" s="56">
        <v>0</v>
      </c>
      <c r="AS7" s="54">
        <f t="shared" si="9"/>
        <v>0</v>
      </c>
      <c r="AT7" s="54">
        <f t="shared" si="10"/>
        <v>0</v>
      </c>
      <c r="AU7" s="57">
        <f>IF(ISERROR(AI7+AT7),"",AI7+AT7)</f>
        <v>12.241647152847152</v>
      </c>
      <c r="AV7" s="58">
        <f t="shared" si="11"/>
        <v>0</v>
      </c>
      <c r="AW7" s="57">
        <f t="shared" si="12"/>
        <v>12.241647152847152</v>
      </c>
      <c r="AX7" s="54">
        <f t="shared" si="15"/>
        <v>59.99</v>
      </c>
      <c r="AY7" s="59">
        <v>59.99</v>
      </c>
      <c r="AZ7" s="56"/>
      <c r="BA7" s="50">
        <v>351</v>
      </c>
    </row>
  </sheetData>
  <sheetProtection insertRows="0" deleteRows="0" sort="0"/>
  <protectedRanges>
    <protectedRange sqref="A8:J208 L8:BA208" name="Range1"/>
    <protectedRange sqref="K8:K206" name="Range1_1"/>
    <protectedRange sqref="U2:V7 O2:R7 Z2:AE7 A2:A7 E2:G7 L2:M7 AG2:BA7 B2:C4 B5:C7" name="Range1_3"/>
    <protectedRange sqref="H2:J7" name="Range1_4_1"/>
    <protectedRange sqref="K2:K7" name="Range1_1_2_1"/>
    <protectedRange sqref="AF5:AF7 AF2:AF4" name="Range1_2_1"/>
    <protectedRange sqref="D2:D4 D5:D7" name="Range1_6"/>
    <protectedRange sqref="S5:T7 S2:T4" name="Range1_12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2026-03-24T06:31:59Z</dcterms:created>
  <dcterms:modified xsi:type="dcterms:W3CDTF">2026-03-24T06:35:14Z</dcterms:modified>
</cp:coreProperties>
</file>