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4D69D61-AF69-4C2A-B329-DAC7DD35E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P7" i="5"/>
  <c r="AO7" i="5"/>
  <c r="AM7" i="5"/>
  <c r="AK7" i="5"/>
  <c r="AT7" i="5" s="1"/>
  <c r="AB7" i="5"/>
  <c r="AC7" i="5" s="1"/>
  <c r="AE7" i="5" s="1"/>
  <c r="AS6" i="5"/>
  <c r="AP6" i="5"/>
  <c r="AO6" i="5"/>
  <c r="AM6" i="5"/>
  <c r="AK6" i="5"/>
  <c r="AE6" i="5"/>
  <c r="AC6" i="5"/>
  <c r="AB6" i="5"/>
  <c r="AS5" i="5"/>
  <c r="AP5" i="5"/>
  <c r="AO5" i="5"/>
  <c r="AM5" i="5"/>
  <c r="AK5" i="5"/>
  <c r="AB5" i="5"/>
  <c r="AC5" i="5" s="1"/>
  <c r="AE5" i="5" s="1"/>
  <c r="AS4" i="5"/>
  <c r="AP4" i="5"/>
  <c r="AO4" i="5"/>
  <c r="AM4" i="5"/>
  <c r="AK4" i="5"/>
  <c r="AB4" i="5"/>
  <c r="AC4" i="5" s="1"/>
  <c r="AE4" i="5" s="1"/>
  <c r="AS3" i="5"/>
  <c r="AP3" i="5"/>
  <c r="AO3" i="5"/>
  <c r="AM3" i="5"/>
  <c r="AK3" i="5"/>
  <c r="AC3" i="5"/>
  <c r="AE3" i="5" s="1"/>
  <c r="AB3" i="5"/>
  <c r="AS2" i="5"/>
  <c r="AP2" i="5"/>
  <c r="AO2" i="5"/>
  <c r="AM2" i="5"/>
  <c r="AK2" i="5"/>
  <c r="AB2" i="5"/>
  <c r="AC2" i="5" s="1"/>
  <c r="AE2" i="5" s="1"/>
  <c r="AH3" i="5" l="1"/>
  <c r="AI3" i="5" s="1"/>
  <c r="AH5" i="5"/>
  <c r="AI5" i="5"/>
  <c r="AH6" i="5"/>
  <c r="AI6" i="5" s="1"/>
  <c r="AH2" i="5"/>
  <c r="AI2" i="5" s="1"/>
  <c r="AH4" i="5"/>
  <c r="AI4" i="5" s="1"/>
  <c r="AH7" i="5"/>
  <c r="AI7" i="5" s="1"/>
  <c r="AT2" i="5"/>
  <c r="AT6" i="5"/>
  <c r="AT3" i="5"/>
  <c r="AT4" i="5"/>
  <c r="AT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<sst xmlns="http://schemas.openxmlformats.org/spreadsheetml/2006/main" count="127" uniqueCount="73">
  <si>
    <t>Brand</t>
  </si>
  <si>
    <t>Intelligent Design Kids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</si>
  <si>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</si>
  <si>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</si>
  <si>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</si>
  <si>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</si>
  <si>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</si>
  <si>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</si>
  <si>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</si>
  <si>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</si>
  <si>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</si>
  <si>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</si>
  <si>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</si>
  <si>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</si>
  <si>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</si>
  <si>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</si>
  <si>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</si>
  <si>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</si>
  <si>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</si>
  <si>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</si>
  <si>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</si>
  <si>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</si>
  <si>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</si>
  <si>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</si>
  <si>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</si>
  <si>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</si>
  <si>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</si>
  <si>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</si>
  <si>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</si>
  <si>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</si>
  <si>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</si>
  <si>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</si>
  <si>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</si>
  <si>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</si>
  <si>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</si>
  <si>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</si>
  <si>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</si>
  <si>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</si>
  <si>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</si>
  <si>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</si>
  <si>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</si>
  <si>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</si>
  <si>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</si>
  <si>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</si>
  <si>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</si>
  <si>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</si>
  <si>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</si>
  <si>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</si>
  <si>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</si>
  <si>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</si>
  <si>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</si>
  <si>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</si>
  <si>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</si>
  <si>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</si>
  <si>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</si>
  <si>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</si>
  <si>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</si>
  <si>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Sunshine</t>
  </si>
  <si>
    <t>Polyester Applique Comforter Set</t>
  </si>
  <si>
    <t>100% Polyester Comforter</t>
  </si>
  <si>
    <t>Comforter/Shams Face 95gsm MF. ditital panel print w/ plush applique. Back 95gsm solid MF. Filling 200gsm poly
Decpillow: Polye cover with poly filling</t>
  </si>
  <si>
    <t>Polyester Microfiber</t>
  </si>
  <si>
    <t>Twin: 
1 Comforter:68"W x 90"L
1 Standard Sham:20"W x 26"L(1)
1 Decpillow: 15"W x 7.5"L x 2.5"D</t>
  </si>
  <si>
    <t>Pink</t>
  </si>
  <si>
    <t>Set</t>
  </si>
  <si>
    <t>Compressed/Knocked Down</t>
  </si>
  <si>
    <t>9404.40.9022</t>
  </si>
  <si>
    <t>Queen: 
1 Comforter:90"W x 90"L
2 Standard Shams:20"W x 26"L(2)
1 Decpillow: 15"W x 7.5"L x 2.5"D</t>
  </si>
  <si>
    <t>Floral</t>
  </si>
  <si>
    <t>Twin: 
1 Comforter:68"W x 90"L
1 Standard Sham:20"W x 26"L(1)
1 Decpillow: 16"W x 16"L</t>
  </si>
  <si>
    <t>Queen: 
1 Comforter:90"W x 90"L
2 Standard Shams:20"W x 26"L(2)
1 Decpillow: 16"W x 16"L</t>
  </si>
  <si>
    <t>Safari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</si>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</sst>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[$$-481]#,##0.00_);[Red]\([$$-481]#,##0.00\)"/>
    <numFmt numFmtId="178" formatCode="[$-409]dd/mmm/yy;@"/>
    <numFmt numFmtId="179" formatCode="&quot;$&quot;#,##0.00"/>
    <numFmt numFmtId="181" formatCode="[$¥-478]#,##0.00"/>
    <numFmt numFmtId="182" formatCode="0.0"/>
    <numFmt numFmtId="183" formatCode="0.00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9" fillId="0" borderId="0"/>
    <xf numFmtId="177" fontId="4" fillId="0" borderId="0"/>
    <xf numFmtId="0" fontId="2" fillId="0" borderId="0"/>
    <xf numFmtId="0" fontId="8" fillId="0" borderId="0">
      <alignment vertical="center"/>
    </xf>
    <xf numFmtId="178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5" fillId="0" borderId="0" xfId="3" applyFont="1" applyAlignment="1">
      <alignment wrapText="1"/>
    </xf>
    <xf numFmtId="0" fontId="9" fillId="0" borderId="0" xfId="3" applyAlignment="1">
      <alignment horizontal="center" wrapText="1"/>
    </xf>
    <xf numFmtId="0" fontId="9" fillId="0" borderId="0" xfId="3" applyAlignment="1">
      <alignment wrapText="1"/>
    </xf>
    <xf numFmtId="181" fontId="9" fillId="0" borderId="0" xfId="3" applyNumberFormat="1" applyAlignment="1">
      <alignment wrapText="1"/>
    </xf>
    <xf numFmtId="2" fontId="9" fillId="0" borderId="0" xfId="3" applyNumberFormat="1" applyAlignment="1">
      <alignment wrapText="1"/>
    </xf>
    <xf numFmtId="179" fontId="9" fillId="0" borderId="0" xfId="3" applyNumberFormat="1" applyAlignment="1">
      <alignment wrapText="1"/>
    </xf>
    <xf numFmtId="182" fontId="9" fillId="0" borderId="0" xfId="3" applyNumberFormat="1" applyAlignment="1">
      <alignment wrapText="1"/>
    </xf>
    <xf numFmtId="1" fontId="9" fillId="0" borderId="0" xfId="3" applyNumberFormat="1" applyAlignment="1">
      <alignment wrapText="1"/>
    </xf>
    <xf numFmtId="183" fontId="9" fillId="0" borderId="0" xfId="3" applyNumberFormat="1" applyAlignment="1">
      <alignment wrapText="1"/>
    </xf>
    <xf numFmtId="10" fontId="9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3" borderId="1" xfId="3" applyFont="1" applyFill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wrapText="1"/>
    </xf>
    <xf numFmtId="0" fontId="0" fillId="4" borderId="1" xfId="0" applyFill="1" applyBorder="1" applyAlignment="1">
      <alignment wrapText="1"/>
    </xf>
    <xf numFmtId="181" fontId="1" fillId="5" borderId="1" xfId="3" applyNumberFormat="1" applyFont="1" applyFill="1" applyBorder="1" applyAlignment="1">
      <alignment horizontal="center" wrapText="1"/>
    </xf>
    <xf numFmtId="2" fontId="1" fillId="5" borderId="1" xfId="3" applyNumberFormat="1" applyFont="1" applyFill="1" applyBorder="1" applyAlignment="1">
      <alignment horizontal="center" wrapText="1"/>
    </xf>
    <xf numFmtId="179" fontId="6" fillId="5" borderId="1" xfId="5" applyNumberFormat="1" applyFont="1" applyFill="1" applyBorder="1" applyAlignment="1">
      <alignment wrapText="1"/>
    </xf>
    <xf numFmtId="179" fontId="1" fillId="6" borderId="2" xfId="3" applyNumberFormat="1" applyFont="1" applyFill="1" applyBorder="1" applyAlignment="1">
      <alignment horizontal="center" wrapText="1"/>
    </xf>
    <xf numFmtId="179" fontId="1" fillId="5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2" fontId="1" fillId="0" borderId="1" xfId="3" applyNumberFormat="1" applyFont="1" applyBorder="1" applyAlignment="1">
      <alignment horizontal="center" wrapText="1"/>
    </xf>
    <xf numFmtId="181" fontId="5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79" fontId="5" fillId="7" borderId="1" xfId="1" applyNumberFormat="1" applyFont="1" applyFill="1" applyBorder="1" applyAlignment="1">
      <alignment wrapText="1"/>
    </xf>
    <xf numFmtId="179" fontId="5" fillId="0" borderId="2" xfId="3" applyNumberFormat="1" applyFont="1" applyBorder="1" applyAlignment="1">
      <alignment wrapText="1"/>
    </xf>
    <xf numFmtId="179" fontId="5" fillId="0" borderId="1" xfId="3" applyNumberFormat="1" applyFont="1" applyBorder="1" applyAlignment="1">
      <alignment wrapText="1"/>
    </xf>
    <xf numFmtId="182" fontId="5" fillId="0" borderId="1" xfId="3" applyNumberFormat="1" applyFont="1" applyBorder="1" applyAlignment="1">
      <alignment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3" fontId="6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79" fontId="6" fillId="0" borderId="1" xfId="5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83" fontId="5" fillId="7" borderId="1" xfId="3" applyNumberFormat="1" applyFont="1" applyFill="1" applyBorder="1" applyAlignment="1">
      <alignment wrapText="1"/>
    </xf>
    <xf numFmtId="1" fontId="5" fillId="7" borderId="1" xfId="3" applyNumberFormat="1" applyFont="1" applyFill="1" applyBorder="1" applyAlignment="1">
      <alignment wrapText="1"/>
    </xf>
    <xf numFmtId="179" fontId="5" fillId="7" borderId="1" xfId="3" applyNumberFormat="1" applyFont="1" applyFill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0" fontId="5" fillId="0" borderId="1" xfId="3" applyNumberFormat="1" applyFont="1" applyBorder="1" applyAlignment="1">
      <alignment wrapText="1"/>
    </xf>
    <xf numFmtId="179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0" fontId="5" fillId="7" borderId="1" xfId="8" applyNumberFormat="1" applyFont="1" applyFill="1" applyBorder="1" applyAlignment="1">
      <alignment wrapText="1"/>
    </xf>
    <xf numFmtId="179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/>
    </xf>
    <xf numFmtId="0" fontId="3" fillId="4" borderId="1" xfId="3" applyFont="1" applyFill="1" applyBorder="1" applyAlignment="1">
      <alignment horizontal="center"/>
    </xf>
    <xf numFmtId="0" fontId="1" fillId="3" borderId="1" xfId="3" applyFont="1" applyFill="1" applyBorder="1" applyAlignment="1">
      <alignment horizontal="center"/>
    </xf>
    <xf numFmtId="0" fontId="1" fillId="4" borderId="1" xfId="3" applyFont="1" applyFill="1" applyBorder="1" applyAlignment="1">
      <alignment horizontal="center"/>
    </xf>
    <xf numFmtId="0" fontId="5" fillId="0" borderId="1" xfId="3" applyFont="1" applyBorder="1" applyAlignment="1"/>
    <xf numFmtId="0" fontId="0" fillId="4" borderId="1" xfId="0" applyFill="1" applyBorder="1" applyAlignment="1"/>
    <xf numFmtId="0" fontId="9" fillId="0" borderId="0" xfId="3" applyAlignment="1"/>
    <xf numFmtId="0" fontId="3" fillId="0" borderId="1" xfId="3" applyFont="1" applyBorder="1" applyAlignment="1">
      <alignment horizontal="center"/>
    </xf>
    <xf numFmtId="0" fontId="7" fillId="0" borderId="1" xfId="3" applyFont="1" applyBorder="1" applyAlignment="1"/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9000000}"/>
    <cellStyle name="Style 1" xfId="9" xr:uid="{00000000-0005-0000-0000-00003A000000}"/>
    <cellStyle name="常规" xfId="0" builtinId="0"/>
    <cellStyle name="样式 1 2" xfId="10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100330</xdr:colOff>
      <xdr:row>6</xdr:row>
      <xdr:rowOff>90805</xdr:rowOff>
    </xdr:from>
    <xdr:to>
      <xdr:col>1</xdr:col>
      <xdr:colOff>1125220</xdr:colOff>
      <xdr:row>6</xdr:row>
      <xdr:rowOff>1172210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355" y="8255635"/>
          <a:ext cx="1024890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</xdr:colOff>
      <xdr:row>5</xdr:row>
      <xdr:rowOff>139700</xdr:rowOff>
    </xdr:from>
    <xdr:to>
      <xdr:col>1</xdr:col>
      <xdr:colOff>1116965</xdr:colOff>
      <xdr:row>5</xdr:row>
      <xdr:rowOff>1221105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855" y="6906260"/>
          <a:ext cx="1080135" cy="1081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0247B007" TargetMode="External"/><Relationship Id="rId1" Type="http://schemas.openxmlformats.org/officeDocument/2006/relationships/externalLinkPath" Target="file:///\\0247B007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397040C" TargetMode="External"/><Relationship Id="rId1" Type="http://schemas.openxmlformats.org/officeDocument/2006/relationships/externalLinkPath" Target="file:///\\8397040C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7"/>
  <sheetViews>
    <sheetView tabSelected="1" zoomScale="90" zoomScaleNormal="90" workbookViewId="0">
      <selection activeCell="AA3" sqref="AA3"/>
    </sheetView>
  </sheetViews>
  <sheetFormatPr defaultColWidth="9.140625" defaultRowHeight="15"/>
  <cols>
    <col min="1" max="1" width="10.140625" style="3" customWidth="1"/>
    <col min="2" max="2" width="17" style="4" customWidth="1"/>
    <col min="3" max="3" width="8.42578125" style="4" customWidth="1"/>
    <col min="4" max="4" width="14.28515625" style="53" customWidth="1"/>
    <col min="5" max="5" width="10.85546875" style="53" customWidth="1"/>
    <col min="6" max="6" width="11.140625" style="53" customWidth="1"/>
    <col min="7" max="7" width="9.140625" style="53" customWidth="1"/>
    <col min="8" max="8" width="62.28515625" style="53" customWidth="1"/>
    <col min="9" max="9" width="14.42578125" style="53" customWidth="1"/>
    <col min="10" max="10" width="28.140625" style="53" customWidth="1"/>
    <col min="11" max="11" width="13.28515625" style="53" customWidth="1"/>
    <col min="12" max="12" width="23.140625" style="53" customWidth="1"/>
    <col min="13" max="13" width="9" style="53" customWidth="1"/>
    <col min="14" max="14" width="6.7109375" style="53" customWidth="1"/>
    <col min="15" max="16" width="8.7109375" style="4" customWidth="1"/>
    <col min="17" max="17" width="11.140625" style="5" customWidth="1"/>
    <col min="18" max="18" width="9.85546875" style="6" customWidth="1"/>
    <col min="19" max="19" width="12" style="7" customWidth="1"/>
    <col min="20" max="20" width="10.140625" style="7" customWidth="1"/>
    <col min="21" max="21" width="8.140625" style="7" customWidth="1"/>
    <col min="22" max="22" width="16" style="53" customWidth="1"/>
    <col min="23" max="23" width="10.28515625" style="8" customWidth="1"/>
    <col min="24" max="24" width="12.5703125" style="8" customWidth="1"/>
    <col min="25" max="25" width="10.28515625" style="8" customWidth="1"/>
    <col min="26" max="26" width="12.7109375" style="6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4" customWidth="1"/>
    <col min="31" max="31" width="13.7109375" style="7" customWidth="1"/>
    <col min="32" max="32" width="11.85546875" style="4" customWidth="1"/>
    <col min="33" max="33" width="8.42578125" style="11" customWidth="1"/>
    <col min="34" max="34" width="12.42578125" style="7" customWidth="1"/>
    <col min="35" max="35" width="8.85546875" style="7" customWidth="1"/>
    <col min="36" max="36" width="7.85546875" style="11" customWidth="1"/>
    <col min="37" max="37" width="5.85546875" style="7" customWidth="1"/>
    <col min="38" max="38" width="8.42578125" style="11" customWidth="1"/>
    <col min="39" max="39" width="12" style="7" customWidth="1"/>
    <col min="40" max="40" width="11.7109375" style="11" customWidth="1"/>
    <col min="41" max="41" width="10.85546875" style="7" customWidth="1"/>
    <col min="42" max="42" width="10.7109375" style="7" customWidth="1"/>
    <col min="43" max="43" width="9.7109375" style="4" customWidth="1"/>
    <col min="44" max="44" width="9.7109375" style="11" customWidth="1"/>
    <col min="45" max="45" width="10" style="7" customWidth="1"/>
    <col min="46" max="46" width="9.5703125" style="7" customWidth="1"/>
    <col min="47" max="47" width="11.7109375" style="7" customWidth="1"/>
    <col min="48" max="48" width="11.140625" style="11" customWidth="1"/>
    <col min="49" max="49" width="11.28515625" style="7" customWidth="1"/>
    <col min="50" max="50" width="11.7109375" style="7" customWidth="1"/>
    <col min="51" max="51" width="12.7109375" style="7" customWidth="1"/>
    <col min="52" max="52" width="12.140625" style="11" customWidth="1"/>
    <col min="53" max="53" width="12.140625" style="9" customWidth="1"/>
    <col min="54" max="54" width="9.140625" style="4" customWidth="1"/>
    <col min="55" max="16384" width="9.140625" style="4"/>
  </cols>
  <sheetData>
    <row r="1" spans="1:55" ht="63.4" customHeight="1">
      <c r="A1" s="12" t="s">
        <v>4</v>
      </c>
      <c r="B1" s="12" t="s">
        <v>5</v>
      </c>
      <c r="C1" s="13" t="s">
        <v>6</v>
      </c>
      <c r="D1" s="47" t="s">
        <v>0</v>
      </c>
      <c r="E1" s="47" t="s">
        <v>2</v>
      </c>
      <c r="F1" s="48" t="s">
        <v>7</v>
      </c>
      <c r="G1" s="49" t="s">
        <v>8</v>
      </c>
      <c r="H1" s="50" t="s">
        <v>9</v>
      </c>
      <c r="I1" s="50" t="s">
        <v>10</v>
      </c>
      <c r="J1" s="50" t="s">
        <v>11</v>
      </c>
      <c r="K1" s="50" t="s">
        <v>12</v>
      </c>
      <c r="L1" s="50" t="s">
        <v>13</v>
      </c>
      <c r="M1" s="50" t="s">
        <v>14</v>
      </c>
      <c r="N1" s="49" t="s">
        <v>15</v>
      </c>
      <c r="O1" s="13" t="s">
        <v>16</v>
      </c>
      <c r="P1" s="14" t="s">
        <v>17</v>
      </c>
      <c r="Q1" s="18" t="s">
        <v>18</v>
      </c>
      <c r="R1" s="19" t="s">
        <v>19</v>
      </c>
      <c r="S1" s="20" t="s">
        <v>20</v>
      </c>
      <c r="T1" s="21" t="s">
        <v>21</v>
      </c>
      <c r="U1" s="22" t="s">
        <v>22</v>
      </c>
      <c r="V1" s="54" t="s">
        <v>23</v>
      </c>
      <c r="W1" s="24" t="s">
        <v>24</v>
      </c>
      <c r="X1" s="24" t="s">
        <v>25</v>
      </c>
      <c r="Y1" s="24" t="s">
        <v>26</v>
      </c>
      <c r="Z1" s="31" t="s">
        <v>27</v>
      </c>
      <c r="AA1" s="32" t="s">
        <v>28</v>
      </c>
      <c r="AB1" s="33" t="s">
        <v>29</v>
      </c>
      <c r="AC1" s="34" t="s">
        <v>30</v>
      </c>
      <c r="AD1" s="12" t="s">
        <v>31</v>
      </c>
      <c r="AE1" s="35" t="s">
        <v>32</v>
      </c>
      <c r="AF1" s="12" t="s">
        <v>33</v>
      </c>
      <c r="AG1" s="40" t="s">
        <v>34</v>
      </c>
      <c r="AH1" s="35" t="s">
        <v>35</v>
      </c>
      <c r="AI1" s="35" t="s">
        <v>36</v>
      </c>
      <c r="AJ1" s="40" t="s">
        <v>37</v>
      </c>
      <c r="AK1" s="35" t="s">
        <v>38</v>
      </c>
      <c r="AL1" s="40" t="s">
        <v>39</v>
      </c>
      <c r="AM1" s="35" t="s">
        <v>40</v>
      </c>
      <c r="AN1" s="40" t="s">
        <v>41</v>
      </c>
      <c r="AO1" s="35" t="s">
        <v>42</v>
      </c>
      <c r="AP1" s="35" t="s">
        <v>43</v>
      </c>
      <c r="AQ1" s="23" t="s">
        <v>44</v>
      </c>
      <c r="AR1" s="40" t="s">
        <v>45</v>
      </c>
      <c r="AS1" s="35" t="s">
        <v>46</v>
      </c>
      <c r="AT1" s="35" t="s">
        <v>47</v>
      </c>
      <c r="AU1" s="42" t="s">
        <v>48</v>
      </c>
      <c r="AV1" s="43" t="s">
        <v>49</v>
      </c>
      <c r="AW1" s="42" t="s">
        <v>50</v>
      </c>
      <c r="AX1" s="42" t="s">
        <v>51</v>
      </c>
      <c r="AY1" s="45" t="s">
        <v>52</v>
      </c>
      <c r="AZ1" s="46" t="s">
        <v>53</v>
      </c>
      <c r="BA1" s="32" t="s">
        <v>54</v>
      </c>
      <c r="BB1" s="4" t="s">
        <v>55</v>
      </c>
      <c r="BC1" s="4" t="s">
        <v>56</v>
      </c>
    </row>
    <row r="2" spans="1:55" s="2" customFormat="1" ht="110.1" customHeight="1">
      <c r="A2" s="15">
        <v>1</v>
      </c>
      <c r="B2"/>
      <c r="C2" s="16"/>
      <c r="D2" s="51" t="s">
        <v>1</v>
      </c>
      <c r="E2" s="51"/>
      <c r="F2" s="51" t="s">
        <v>3</v>
      </c>
      <c r="G2" s="51" t="s">
        <v>57</v>
      </c>
      <c r="H2" s="51" t="s">
        <v>58</v>
      </c>
      <c r="I2" s="51" t="s">
        <v>59</v>
      </c>
      <c r="J2" s="51" t="s">
        <v>60</v>
      </c>
      <c r="K2" s="51" t="s">
        <v>61</v>
      </c>
      <c r="L2" s="51" t="s">
        <v>62</v>
      </c>
      <c r="M2" s="51" t="s">
        <v>63</v>
      </c>
      <c r="N2" s="52"/>
      <c r="O2" s="17"/>
      <c r="P2" s="1" t="s">
        <v>64</v>
      </c>
      <c r="Q2" s="25">
        <v>83</v>
      </c>
      <c r="R2" s="26">
        <v>7.75</v>
      </c>
      <c r="S2" s="27">
        <v>10.71</v>
      </c>
      <c r="T2" s="28">
        <v>10.71</v>
      </c>
      <c r="U2" s="29"/>
      <c r="V2" s="55" t="s">
        <v>65</v>
      </c>
      <c r="W2" s="30">
        <v>43</v>
      </c>
      <c r="X2" s="30">
        <v>33</v>
      </c>
      <c r="Y2" s="30">
        <v>18</v>
      </c>
      <c r="Z2" s="26">
        <v>2</v>
      </c>
      <c r="AA2" s="36">
        <v>1</v>
      </c>
      <c r="AB2" s="37">
        <f t="shared" ref="AB2:AB7" si="0">IF(W2="","",W2*X2*Y2/1000000)</f>
        <v>2.5999999999999999E-2</v>
      </c>
      <c r="AC2" s="38">
        <f>IF(AA2="","",65/AB2*AA2)</f>
        <v>2500</v>
      </c>
      <c r="AD2" s="16">
        <v>3700</v>
      </c>
      <c r="AE2" s="39">
        <f>IF(ISERROR(AD2/AC2),"",AD2/AC2)</f>
        <v>1.48</v>
      </c>
      <c r="AF2" s="16" t="s">
        <v>66</v>
      </c>
      <c r="AG2" s="41">
        <v>0.32800000000000001</v>
      </c>
      <c r="AH2" s="39">
        <f>IF(ISERROR(T2*AG2),"",T2*AG2)</f>
        <v>3.51</v>
      </c>
      <c r="AI2" s="39">
        <f>IF(ISERROR(T2+AE2+AH2),"",T2+AE2+AH2)</f>
        <v>15.7</v>
      </c>
      <c r="AJ2" s="41">
        <v>0.06</v>
      </c>
      <c r="AK2" s="39">
        <f>IF(ISERROR(AW2*AJ2),"",AW2*AJ2)</f>
        <v>2</v>
      </c>
      <c r="AL2" s="41">
        <v>0.1</v>
      </c>
      <c r="AM2" s="39">
        <f>IF(ISERROR(AW2*AL2),"",AW2*AL2)</f>
        <v>3.33</v>
      </c>
      <c r="AN2" s="41">
        <v>0.1</v>
      </c>
      <c r="AO2" s="39">
        <f>IF(ISERROR(AW2*AN2),"",AW2*AN2)</f>
        <v>3.33</v>
      </c>
      <c r="AP2" s="39">
        <f>IF((AX2-AW2)&lt;2.5,2.5-(AX2-AW2),0)</f>
        <v>0.83</v>
      </c>
      <c r="AQ2" s="16"/>
      <c r="AR2" s="41"/>
      <c r="AS2" s="39">
        <f>IF(ISERROR(AW2*AR2),"",AW2*AR2)</f>
        <v>0</v>
      </c>
      <c r="AT2" s="39">
        <f>IF(ISERROR(AK2+AM2+AO2+AP2+AS2),"",AK2+AM2+AO2+AP2+AS2)</f>
        <v>9.49</v>
      </c>
      <c r="AU2" s="39">
        <v>25.19</v>
      </c>
      <c r="AV2" s="44">
        <v>0.2442</v>
      </c>
      <c r="AW2" s="39">
        <v>33.33</v>
      </c>
      <c r="AX2" s="39">
        <v>35</v>
      </c>
      <c r="AY2" s="29">
        <v>69.989999999999995</v>
      </c>
      <c r="AZ2" s="41">
        <v>0.5</v>
      </c>
      <c r="BA2" s="36">
        <v>336</v>
      </c>
      <c r="BB2" s="2">
        <v>168</v>
      </c>
      <c r="BC2" s="2">
        <v>168</v>
      </c>
    </row>
    <row r="3" spans="1:55" s="2" customFormat="1" ht="110.1" customHeight="1">
      <c r="A3" s="15">
        <v>2</v>
      </c>
      <c r="B3" s="16"/>
      <c r="C3" s="16"/>
      <c r="D3" s="51" t="s">
        <v>1</v>
      </c>
      <c r="E3" s="51"/>
      <c r="F3" s="51" t="s">
        <v>3</v>
      </c>
      <c r="G3" s="51" t="s">
        <v>57</v>
      </c>
      <c r="H3" s="51" t="s">
        <v>58</v>
      </c>
      <c r="I3" s="51" t="s">
        <v>59</v>
      </c>
      <c r="J3" s="51" t="s">
        <v>60</v>
      </c>
      <c r="K3" s="51" t="s">
        <v>61</v>
      </c>
      <c r="L3" s="51" t="s">
        <v>67</v>
      </c>
      <c r="M3" s="51" t="s">
        <v>63</v>
      </c>
      <c r="N3" s="52"/>
      <c r="O3" s="17"/>
      <c r="P3" s="1" t="s">
        <v>64</v>
      </c>
      <c r="Q3" s="25">
        <v>96.6</v>
      </c>
      <c r="R3" s="26">
        <v>7.75</v>
      </c>
      <c r="S3" s="27">
        <v>12.46</v>
      </c>
      <c r="T3" s="28">
        <v>12.46</v>
      </c>
      <c r="U3" s="29"/>
      <c r="V3" s="55" t="s">
        <v>65</v>
      </c>
      <c r="W3" s="30">
        <v>43</v>
      </c>
      <c r="X3" s="30">
        <v>33</v>
      </c>
      <c r="Y3" s="30">
        <v>18</v>
      </c>
      <c r="Z3" s="26">
        <v>2</v>
      </c>
      <c r="AA3" s="36">
        <v>1</v>
      </c>
      <c r="AB3" s="37">
        <f t="shared" si="0"/>
        <v>2.5999999999999999E-2</v>
      </c>
      <c r="AC3" s="38">
        <f>IF(AA3="","",65/AB3*AA3)</f>
        <v>2500</v>
      </c>
      <c r="AD3" s="16">
        <v>3700</v>
      </c>
      <c r="AE3" s="39">
        <f t="shared" ref="AE3:AE7" si="1">IF(ISERROR(AD3/AC3),"",AD3/AC3)</f>
        <v>1.48</v>
      </c>
      <c r="AF3" s="16" t="s">
        <v>66</v>
      </c>
      <c r="AG3" s="41">
        <v>0.32800000000000001</v>
      </c>
      <c r="AH3" s="39">
        <f t="shared" ref="AH3:AH7" si="2">IF(ISERROR(T3*AG3),"",T3*AG3)</f>
        <v>4.09</v>
      </c>
      <c r="AI3" s="39">
        <f t="shared" ref="AI3:AI7" si="3">IF(ISERROR(T3+AE3+AH3),"",T3+AE3+AH3)</f>
        <v>18.03</v>
      </c>
      <c r="AJ3" s="41">
        <v>0.06</v>
      </c>
      <c r="AK3" s="39">
        <f t="shared" ref="AK3:AK7" si="4">IF(ISERROR(AW3*AJ3),"",AW3*AJ3)</f>
        <v>2.29</v>
      </c>
      <c r="AL3" s="41">
        <v>0.1</v>
      </c>
      <c r="AM3" s="39">
        <f t="shared" ref="AM3:AM7" si="5">IF(ISERROR(AW3*AL3),"",AW3*AL3)</f>
        <v>3.81</v>
      </c>
      <c r="AN3" s="41">
        <v>0.1</v>
      </c>
      <c r="AO3" s="39">
        <f t="shared" ref="AO3:AO7" si="6">IF(ISERROR(AW3*AN3),"",AW3*AN3)</f>
        <v>3.81</v>
      </c>
      <c r="AP3" s="39">
        <f t="shared" ref="AP3:AP7" si="7">IF((AX3-AW3)&lt;2.5,2.5-(AX3-AW3),0)</f>
        <v>0.6</v>
      </c>
      <c r="AQ3" s="16"/>
      <c r="AR3" s="41"/>
      <c r="AS3" s="39">
        <f t="shared" ref="AS3:AS7" si="8">IF(ISERROR(AW3*AR3),"",AW3*AR3)</f>
        <v>0</v>
      </c>
      <c r="AT3" s="39">
        <f t="shared" ref="AT3:AT7" si="9">IF(ISERROR(AK3+AM3+AO3+AP3+AS3),"",AK3+AM3+AO3+AP3+AS3)</f>
        <v>10.51</v>
      </c>
      <c r="AU3" s="39">
        <v>28.54</v>
      </c>
      <c r="AV3" s="44">
        <v>0.25090000000000001</v>
      </c>
      <c r="AW3" s="39">
        <v>38.1</v>
      </c>
      <c r="AX3" s="39">
        <v>40</v>
      </c>
      <c r="AY3" s="29">
        <v>79.989999999999995</v>
      </c>
      <c r="AZ3" s="41">
        <v>0.5</v>
      </c>
      <c r="BA3" s="36">
        <v>464</v>
      </c>
      <c r="BB3" s="2">
        <v>232</v>
      </c>
      <c r="BC3" s="2">
        <v>232</v>
      </c>
    </row>
    <row r="4" spans="1:55" s="2" customFormat="1" ht="110.1" customHeight="1">
      <c r="A4" s="15">
        <v>3</v>
      </c>
      <c r="B4"/>
      <c r="C4" s="16"/>
      <c r="D4" s="51" t="s">
        <v>1</v>
      </c>
      <c r="E4" s="51"/>
      <c r="F4" s="51" t="s">
        <v>3</v>
      </c>
      <c r="G4" s="51" t="s">
        <v>68</v>
      </c>
      <c r="H4" s="51" t="s">
        <v>58</v>
      </c>
      <c r="I4" s="51" t="s">
        <v>59</v>
      </c>
      <c r="J4" s="51" t="s">
        <v>60</v>
      </c>
      <c r="K4" s="51" t="s">
        <v>61</v>
      </c>
      <c r="L4" s="51" t="s">
        <v>69</v>
      </c>
      <c r="M4" s="51" t="s">
        <v>63</v>
      </c>
      <c r="N4" s="52"/>
      <c r="O4" s="17"/>
      <c r="P4" s="1" t="s">
        <v>64</v>
      </c>
      <c r="Q4" s="25">
        <v>92</v>
      </c>
      <c r="R4" s="26">
        <v>7.75</v>
      </c>
      <c r="S4" s="27">
        <v>11.87</v>
      </c>
      <c r="T4" s="28">
        <v>11.87</v>
      </c>
      <c r="U4" s="29"/>
      <c r="V4" s="55" t="s">
        <v>65</v>
      </c>
      <c r="W4" s="30">
        <v>43</v>
      </c>
      <c r="X4" s="30">
        <v>33</v>
      </c>
      <c r="Y4" s="30">
        <v>18</v>
      </c>
      <c r="Z4" s="26">
        <v>2</v>
      </c>
      <c r="AA4" s="36">
        <v>1</v>
      </c>
      <c r="AB4" s="37">
        <f t="shared" si="0"/>
        <v>2.5999999999999999E-2</v>
      </c>
      <c r="AC4" s="38">
        <f t="shared" ref="AC4:AC7" si="10">IF(AA4="","",65/AB4*AA4)</f>
        <v>2500</v>
      </c>
      <c r="AD4" s="16">
        <v>3700</v>
      </c>
      <c r="AE4" s="39">
        <f t="shared" si="1"/>
        <v>1.48</v>
      </c>
      <c r="AF4" s="16" t="s">
        <v>66</v>
      </c>
      <c r="AG4" s="41">
        <v>0.32800000000000001</v>
      </c>
      <c r="AH4" s="39">
        <f t="shared" si="2"/>
        <v>3.89</v>
      </c>
      <c r="AI4" s="39">
        <f t="shared" si="3"/>
        <v>17.239999999999998</v>
      </c>
      <c r="AJ4" s="41">
        <v>0.06</v>
      </c>
      <c r="AK4" s="39">
        <f t="shared" si="4"/>
        <v>2</v>
      </c>
      <c r="AL4" s="41">
        <v>0.1</v>
      </c>
      <c r="AM4" s="39">
        <f t="shared" si="5"/>
        <v>3.33</v>
      </c>
      <c r="AN4" s="41">
        <v>0.1</v>
      </c>
      <c r="AO4" s="39">
        <f t="shared" si="6"/>
        <v>3.33</v>
      </c>
      <c r="AP4" s="39">
        <f t="shared" si="7"/>
        <v>0.83</v>
      </c>
      <c r="AQ4" s="16"/>
      <c r="AR4" s="41"/>
      <c r="AS4" s="39">
        <f t="shared" si="8"/>
        <v>0</v>
      </c>
      <c r="AT4" s="39">
        <f t="shared" si="9"/>
        <v>9.49</v>
      </c>
      <c r="AU4" s="39">
        <v>26.73</v>
      </c>
      <c r="AV4" s="44">
        <v>0.19800000000000001</v>
      </c>
      <c r="AW4" s="39">
        <v>33.33</v>
      </c>
      <c r="AX4" s="39">
        <v>35</v>
      </c>
      <c r="AY4" s="29">
        <v>69.989999999999995</v>
      </c>
      <c r="AZ4" s="41">
        <v>0.5</v>
      </c>
      <c r="BA4" s="36">
        <v>336</v>
      </c>
      <c r="BB4" s="2">
        <v>168</v>
      </c>
      <c r="BC4" s="2">
        <v>168</v>
      </c>
    </row>
    <row r="5" spans="1:55" s="2" customFormat="1" ht="110.1" customHeight="1">
      <c r="A5" s="15">
        <v>4</v>
      </c>
      <c r="B5" s="16"/>
      <c r="C5" s="16"/>
      <c r="D5" s="51" t="s">
        <v>1</v>
      </c>
      <c r="E5" s="51"/>
      <c r="F5" s="51" t="s">
        <v>3</v>
      </c>
      <c r="G5" s="51" t="s">
        <v>68</v>
      </c>
      <c r="H5" s="51" t="s">
        <v>58</v>
      </c>
      <c r="I5" s="51" t="s">
        <v>59</v>
      </c>
      <c r="J5" s="51" t="s">
        <v>60</v>
      </c>
      <c r="K5" s="51" t="s">
        <v>61</v>
      </c>
      <c r="L5" s="51" t="s">
        <v>70</v>
      </c>
      <c r="M5" s="51" t="s">
        <v>63</v>
      </c>
      <c r="N5" s="52"/>
      <c r="O5" s="17"/>
      <c r="P5" s="1" t="s">
        <v>64</v>
      </c>
      <c r="Q5" s="25">
        <v>109</v>
      </c>
      <c r="R5" s="26">
        <v>7.75</v>
      </c>
      <c r="S5" s="27">
        <v>14.06</v>
      </c>
      <c r="T5" s="28">
        <v>14.06</v>
      </c>
      <c r="U5" s="29"/>
      <c r="V5" s="55" t="s">
        <v>65</v>
      </c>
      <c r="W5" s="30">
        <v>43</v>
      </c>
      <c r="X5" s="30">
        <v>33</v>
      </c>
      <c r="Y5" s="30">
        <v>18</v>
      </c>
      <c r="Z5" s="26">
        <v>2</v>
      </c>
      <c r="AA5" s="36">
        <v>1</v>
      </c>
      <c r="AB5" s="37">
        <f t="shared" si="0"/>
        <v>2.5999999999999999E-2</v>
      </c>
      <c r="AC5" s="38">
        <f t="shared" si="10"/>
        <v>2500</v>
      </c>
      <c r="AD5" s="16">
        <v>3700</v>
      </c>
      <c r="AE5" s="39">
        <f t="shared" si="1"/>
        <v>1.48</v>
      </c>
      <c r="AF5" s="16" t="s">
        <v>66</v>
      </c>
      <c r="AG5" s="41">
        <v>0.32800000000000001</v>
      </c>
      <c r="AH5" s="39">
        <f t="shared" si="2"/>
        <v>4.6100000000000003</v>
      </c>
      <c r="AI5" s="39">
        <f t="shared" si="3"/>
        <v>20.149999999999999</v>
      </c>
      <c r="AJ5" s="41">
        <v>0.06</v>
      </c>
      <c r="AK5" s="39">
        <f t="shared" si="4"/>
        <v>2.29</v>
      </c>
      <c r="AL5" s="41">
        <v>0.1</v>
      </c>
      <c r="AM5" s="39">
        <f t="shared" si="5"/>
        <v>3.81</v>
      </c>
      <c r="AN5" s="41">
        <v>0.1</v>
      </c>
      <c r="AO5" s="39">
        <f t="shared" si="6"/>
        <v>3.81</v>
      </c>
      <c r="AP5" s="39">
        <f t="shared" si="7"/>
        <v>0.6</v>
      </c>
      <c r="AQ5" s="16"/>
      <c r="AR5" s="41"/>
      <c r="AS5" s="39">
        <f t="shared" si="8"/>
        <v>0</v>
      </c>
      <c r="AT5" s="39">
        <f t="shared" si="9"/>
        <v>10.51</v>
      </c>
      <c r="AU5" s="39">
        <v>30.66</v>
      </c>
      <c r="AV5" s="44">
        <v>0.1953</v>
      </c>
      <c r="AW5" s="39">
        <v>38.1</v>
      </c>
      <c r="AX5" s="39">
        <v>40</v>
      </c>
      <c r="AY5" s="29">
        <v>79.989999999999995</v>
      </c>
      <c r="AZ5" s="41">
        <v>0.5</v>
      </c>
      <c r="BA5" s="36">
        <v>464</v>
      </c>
      <c r="BB5" s="2">
        <v>232</v>
      </c>
      <c r="BC5" s="2">
        <v>232</v>
      </c>
    </row>
    <row r="6" spans="1:55" s="2" customFormat="1" ht="110.1" customHeight="1">
      <c r="A6" s="15">
        <v>5</v>
      </c>
      <c r="B6"/>
      <c r="C6" s="16"/>
      <c r="D6" s="51" t="s">
        <v>1</v>
      </c>
      <c r="E6" s="51"/>
      <c r="F6" s="51" t="s">
        <v>3</v>
      </c>
      <c r="G6" s="51" t="s">
        <v>71</v>
      </c>
      <c r="H6" s="51" t="s">
        <v>58</v>
      </c>
      <c r="I6" s="51" t="s">
        <v>59</v>
      </c>
      <c r="J6" s="51" t="s">
        <v>60</v>
      </c>
      <c r="K6" s="51" t="s">
        <v>61</v>
      </c>
      <c r="L6" s="51" t="s">
        <v>69</v>
      </c>
      <c r="M6" s="51" t="s">
        <v>72</v>
      </c>
      <c r="N6" s="52"/>
      <c r="O6" s="17"/>
      <c r="P6" s="1" t="s">
        <v>64</v>
      </c>
      <c r="Q6" s="25">
        <v>99.5</v>
      </c>
      <c r="R6" s="26">
        <v>7.75</v>
      </c>
      <c r="S6" s="27">
        <v>12.84</v>
      </c>
      <c r="T6" s="28">
        <v>12.84</v>
      </c>
      <c r="U6" s="29"/>
      <c r="V6" s="55" t="s">
        <v>65</v>
      </c>
      <c r="W6" s="30">
        <v>43</v>
      </c>
      <c r="X6" s="30">
        <v>33</v>
      </c>
      <c r="Y6" s="30">
        <v>18</v>
      </c>
      <c r="Z6" s="26">
        <v>2</v>
      </c>
      <c r="AA6" s="36">
        <v>1</v>
      </c>
      <c r="AB6" s="37">
        <f t="shared" si="0"/>
        <v>2.5999999999999999E-2</v>
      </c>
      <c r="AC6" s="38">
        <f t="shared" si="10"/>
        <v>2500</v>
      </c>
      <c r="AD6" s="16">
        <v>3700</v>
      </c>
      <c r="AE6" s="39">
        <f t="shared" si="1"/>
        <v>1.48</v>
      </c>
      <c r="AF6" s="16" t="s">
        <v>66</v>
      </c>
      <c r="AG6" s="41">
        <v>0.32800000000000001</v>
      </c>
      <c r="AH6" s="39">
        <f t="shared" si="2"/>
        <v>4.21</v>
      </c>
      <c r="AI6" s="39">
        <f t="shared" si="3"/>
        <v>18.53</v>
      </c>
      <c r="AJ6" s="41">
        <v>0.06</v>
      </c>
      <c r="AK6" s="39">
        <f t="shared" si="4"/>
        <v>2</v>
      </c>
      <c r="AL6" s="41">
        <v>0.1</v>
      </c>
      <c r="AM6" s="39">
        <f t="shared" si="5"/>
        <v>3.33</v>
      </c>
      <c r="AN6" s="41">
        <v>0.1</v>
      </c>
      <c r="AO6" s="39">
        <f t="shared" si="6"/>
        <v>3.33</v>
      </c>
      <c r="AP6" s="39">
        <f t="shared" si="7"/>
        <v>0.83</v>
      </c>
      <c r="AQ6" s="16"/>
      <c r="AR6" s="41"/>
      <c r="AS6" s="39">
        <f t="shared" si="8"/>
        <v>0</v>
      </c>
      <c r="AT6" s="39">
        <f t="shared" si="9"/>
        <v>9.49</v>
      </c>
      <c r="AU6" s="39">
        <v>28.02</v>
      </c>
      <c r="AV6" s="44">
        <v>0.1593</v>
      </c>
      <c r="AW6" s="39">
        <v>33.33</v>
      </c>
      <c r="AX6" s="39">
        <v>35</v>
      </c>
      <c r="AY6" s="29">
        <v>69.989999999999995</v>
      </c>
      <c r="AZ6" s="41">
        <v>0.5</v>
      </c>
      <c r="BA6" s="36">
        <v>506</v>
      </c>
      <c r="BB6" s="2">
        <v>253</v>
      </c>
      <c r="BC6" s="2">
        <v>253</v>
      </c>
    </row>
    <row r="7" spans="1:55" s="2" customFormat="1" ht="110.1" customHeight="1">
      <c r="A7" s="15">
        <v>6</v>
      </c>
      <c r="B7" s="16"/>
      <c r="C7" s="16"/>
      <c r="D7" s="51" t="s">
        <v>1</v>
      </c>
      <c r="E7" s="51"/>
      <c r="F7" s="51" t="s">
        <v>3</v>
      </c>
      <c r="G7" s="51" t="s">
        <v>71</v>
      </c>
      <c r="H7" s="51" t="s">
        <v>58</v>
      </c>
      <c r="I7" s="51" t="s">
        <v>59</v>
      </c>
      <c r="J7" s="51" t="s">
        <v>60</v>
      </c>
      <c r="K7" s="51" t="s">
        <v>61</v>
      </c>
      <c r="L7" s="51" t="s">
        <v>70</v>
      </c>
      <c r="M7" s="51" t="s">
        <v>72</v>
      </c>
      <c r="N7" s="52"/>
      <c r="O7" s="17"/>
      <c r="P7" s="1" t="s">
        <v>64</v>
      </c>
      <c r="Q7" s="25">
        <v>117</v>
      </c>
      <c r="R7" s="26">
        <v>7.75</v>
      </c>
      <c r="S7" s="27">
        <v>15.1</v>
      </c>
      <c r="T7" s="28">
        <v>15.1</v>
      </c>
      <c r="U7" s="29"/>
      <c r="V7" s="55" t="s">
        <v>65</v>
      </c>
      <c r="W7" s="30">
        <v>43</v>
      </c>
      <c r="X7" s="30">
        <v>33</v>
      </c>
      <c r="Y7" s="30">
        <v>18</v>
      </c>
      <c r="Z7" s="26">
        <v>2</v>
      </c>
      <c r="AA7" s="36">
        <v>1</v>
      </c>
      <c r="AB7" s="37">
        <f t="shared" si="0"/>
        <v>2.5999999999999999E-2</v>
      </c>
      <c r="AC7" s="38">
        <f t="shared" si="10"/>
        <v>2500</v>
      </c>
      <c r="AD7" s="16">
        <v>3700</v>
      </c>
      <c r="AE7" s="39">
        <f t="shared" si="1"/>
        <v>1.48</v>
      </c>
      <c r="AF7" s="16" t="s">
        <v>66</v>
      </c>
      <c r="AG7" s="41">
        <v>0.32800000000000001</v>
      </c>
      <c r="AH7" s="39">
        <f t="shared" si="2"/>
        <v>4.95</v>
      </c>
      <c r="AI7" s="39">
        <f t="shared" si="3"/>
        <v>21.53</v>
      </c>
      <c r="AJ7" s="41">
        <v>0.06</v>
      </c>
      <c r="AK7" s="39">
        <f t="shared" si="4"/>
        <v>2.29</v>
      </c>
      <c r="AL7" s="41">
        <v>0.1</v>
      </c>
      <c r="AM7" s="39">
        <f t="shared" si="5"/>
        <v>3.81</v>
      </c>
      <c r="AN7" s="41">
        <v>0.1</v>
      </c>
      <c r="AO7" s="39">
        <f t="shared" si="6"/>
        <v>3.81</v>
      </c>
      <c r="AP7" s="39">
        <f t="shared" si="7"/>
        <v>0.6</v>
      </c>
      <c r="AQ7" s="16"/>
      <c r="AR7" s="41"/>
      <c r="AS7" s="39">
        <f t="shared" si="8"/>
        <v>0</v>
      </c>
      <c r="AT7" s="39">
        <f t="shared" si="9"/>
        <v>10.51</v>
      </c>
      <c r="AU7" s="39">
        <v>32.04</v>
      </c>
      <c r="AV7" s="44">
        <v>0.15909999999999999</v>
      </c>
      <c r="AW7" s="39">
        <v>38.1</v>
      </c>
      <c r="AX7" s="39">
        <v>40</v>
      </c>
      <c r="AY7" s="29">
        <v>79.989999999999995</v>
      </c>
      <c r="AZ7" s="41">
        <v>0.5</v>
      </c>
      <c r="BA7" s="36">
        <v>294</v>
      </c>
      <c r="BB7" s="2">
        <v>147</v>
      </c>
      <c r="BC7" s="2">
        <v>147</v>
      </c>
    </row>
  </sheetData>
  <sheetProtection insertRows="0" deleteRows="0" sort="0"/>
  <protectedRanges>
    <protectedRange sqref="A3:C5 D3:D5 L4:L5 L2:M2 L3 M3 M5 AH3:BA3 AG3 M4 AG4 AG5 AH5:AX5 AZ5:BA5 AH4:AX4 AZ4:BA4 J3 J4 J5 P2:BA2 E3 E4:E5 P4:Q4 S4:AF4 P5:Q5 S5:AF5 P3:Q3 S3:AF3 R3:R5 A2:E2 G2:J2 F2 H3 I3 G3 F3 F4 F5 H4:H5 I4:I5 L8:BA211 A8:J211" name="Range1"/>
    <protectedRange sqref="K2:K5 K8:K209" name="Range1_1"/>
    <protectedRange sqref="N2:O5" name="Range1_2"/>
  </protectedRanges>
  <phoneticPr fontId="10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F2 F3 F4 F5 F6 F7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D2:D5 D6:D7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E2:E5 E6:E7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P2:P5 P6:P7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 V6:V7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8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2026-03-09T03:02:29Z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455C0A5097FE4038B18DABEBFA5CF354_13</vt:lpwstr>
  </property>
  <property fmtid="{D5CDD505-2E9C-101B-9397-08002B2CF9AE}" pid="3" name="KSOProductBuildVer">
    <vt:lpwstr>1033-12.2.0.23196</vt:lpwstr>
  </property>
</Properties>
</file>